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578" activeTab="0"/>
  </bookViews>
  <sheets>
    <sheet name="обяз раб итог" sheetId="1" r:id="rId1"/>
  </sheets>
  <definedNames>
    <definedName name="Excel_BuiltIn_Print_Area_3">#REF!</definedName>
    <definedName name="_xlnm.Print_Area" localSheetId="0">'обяз раб итог'!$A$1:$BL$48</definedName>
  </definedNames>
  <calcPr fullCalcOnLoad="1"/>
</workbook>
</file>

<file path=xl/sharedStrings.xml><?xml version="1.0" encoding="utf-8"?>
<sst xmlns="http://schemas.openxmlformats.org/spreadsheetml/2006/main" count="239" uniqueCount="100">
  <si>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</si>
  <si>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</si>
  <si>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</si>
  <si>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</si>
  <si>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</si>
  <si>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</si>
  <si>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</si>
  <si>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</si>
  <si>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</si>
  <si>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</si>
  <si>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</si>
  <si>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</si>
  <si>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</si>
  <si>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</si>
  <si>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</si>
  <si>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</si>
  <si>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</si>
  <si>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</si>
  <si>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</si>
  <si>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</si>
  <si>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</si>
  <si>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</si>
  <si>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</si>
  <si>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</si>
  <si>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</si>
  <si>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</si>
  <si>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</si>
  <si>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</si>
  <si>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</si>
  <si>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</si>
  <si>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</si>
  <si>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</si>
  <si>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</si>
  <si>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</si>
  <si>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</si>
  <si>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</si>
  <si>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</si>
  <si>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</si>
  <si>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</si>
  <si>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</si>
  <si>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</si>
  <si>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</si>
  <si>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</si>
  <si>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</si>
  <si>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дома без центр отопл и газоснабжения</t>
  </si>
  <si>
    <t>Приложение №2</t>
  </si>
  <si>
    <t>к извещению и документации</t>
  </si>
  <si>
    <t>о проведении открытого конкурса</t>
  </si>
  <si>
    <t>Лот №2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</si>
  <si>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</si>
  <si>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</si>
  <si>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</si>
  <si>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</si>
  <si>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 жилые дома признанными аварийными или непригодными для проживания согласно МВК</t>
  </si>
  <si>
    <t xml:space="preserve">Стоимость на 1 кв. м. общей площади жилого помещения (руб./мес.)  (размер платы в месяц на 1 кв. м.) </t>
  </si>
  <si>
    <t>ул. Александра Петрова, 5</t>
  </si>
  <si>
    <t>ул. Гвардейская, 16</t>
  </si>
  <si>
    <t>ул. Физкультурников, 43</t>
  </si>
  <si>
    <t>ул. Александра Петрова, 8/1</t>
  </si>
  <si>
    <t>ул. Гвардейская, 1</t>
  </si>
  <si>
    <t>ул. Гвардейская, 2</t>
  </si>
  <si>
    <t>ул. Гвардейская, 3</t>
  </si>
  <si>
    <t>ул. Гвардейская, 4</t>
  </si>
  <si>
    <t>ул. Гвардейская, 5</t>
  </si>
  <si>
    <t>ул. Гвардейская, 8</t>
  </si>
  <si>
    <t>ул. Гвардейская, 12</t>
  </si>
  <si>
    <t>ул. Гвардейская, 13</t>
  </si>
  <si>
    <t>ул. Гвардейская, 1/2</t>
  </si>
  <si>
    <t>ул. Гвардейская, 1/3</t>
  </si>
  <si>
    <t>ул. Гвардейская, 1/5</t>
  </si>
  <si>
    <t>ул. Гвардейская, 7/2</t>
  </si>
  <si>
    <t>ул. Гвардейская, 14</t>
  </si>
  <si>
    <t>ул. Маслова,6</t>
  </si>
  <si>
    <t>ул. Маслова,16/1</t>
  </si>
  <si>
    <t>ул. Физкультурников, 23</t>
  </si>
  <si>
    <t>ул. Физкультурников, 25</t>
  </si>
  <si>
    <t>ул. Физкультурников, 29</t>
  </si>
  <si>
    <t>ул. Физкультурников, 24/1</t>
  </si>
  <si>
    <t>ул. Физкультурников, 32</t>
  </si>
  <si>
    <t>ул. Физкультурников, 36</t>
  </si>
  <si>
    <t>ул. Физкультурников, 37</t>
  </si>
  <si>
    <t>ул. Физкультурников, 39</t>
  </si>
  <si>
    <t>ул. Физкультурников, 40</t>
  </si>
  <si>
    <t>ул. Физкультурников, 42</t>
  </si>
  <si>
    <t>ул. Физкультурников, 45</t>
  </si>
  <si>
    <t>деревянные неблагоустроенные жилые дома без газоснабжения</t>
  </si>
  <si>
    <t>ул. Физкультурников, 41</t>
  </si>
  <si>
    <t>ул. Физкультурников, 48</t>
  </si>
  <si>
    <t>ул. Маслова, 1/1</t>
  </si>
  <si>
    <t>деревянные  жилые дома неблагоустроенные с газоснабжением</t>
  </si>
  <si>
    <t>ул. Александра Петрова, 9</t>
  </si>
  <si>
    <t>ул. Гвардейская, 9/1</t>
  </si>
  <si>
    <t>ул. Физкультурников, 22</t>
  </si>
  <si>
    <t>ул. Физкультурников, 22/1</t>
  </si>
  <si>
    <t>ул. Физкультурников, 35</t>
  </si>
  <si>
    <t>ул. Физкультурников, 42/2</t>
  </si>
  <si>
    <t>ул. Физкультурников, 47</t>
  </si>
  <si>
    <t>ул. Маслова, 24</t>
  </si>
  <si>
    <t>дерев дома неблагоустроенные без цент отопл, канализации и газоснабжения</t>
  </si>
  <si>
    <t>Жилой район Соломбальский территориальный округ 14 лесозавод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</si>
</sst>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2" fontId="2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2" fontId="3" fillId="0" borderId="16" xfId="0" applyNumberFormat="1" applyFont="1" applyBorder="1" applyAlignment="1">
      <alignment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4" fillId="0" borderId="12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 vertical="top"/>
    </xf>
    <xf numFmtId="4" fontId="4" fillId="0" borderId="14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left" vertical="top"/>
    </xf>
    <xf numFmtId="4" fontId="2" fillId="0" borderId="14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2" borderId="17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5"/>
  <sheetViews>
    <sheetView tabSelected="1" view="pageBreakPreview" zoomScaleSheetLayoutView="100" zoomScalePageLayoutView="0" workbookViewId="0" topLeftCell="A1">
      <pane xSplit="6" ySplit="9" topLeftCell="BD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BN39" sqref="BN39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2" width="9.25390625" style="18" customWidth="1"/>
    <col min="13" max="13" width="9.875" style="18" bestFit="1" customWidth="1"/>
    <col min="14" max="14" width="21.00390625" style="18" customWidth="1"/>
    <col min="15" max="15" width="6.75390625" style="18" hidden="1" customWidth="1"/>
    <col min="16" max="16" width="5.75390625" style="18" customWidth="1"/>
    <col min="17" max="17" width="9.25390625" style="18" customWidth="1"/>
    <col min="18" max="18" width="8.875" style="18" bestFit="1" customWidth="1"/>
    <col min="19" max="20" width="9.25390625" style="18" customWidth="1"/>
    <col min="21" max="21" width="8.875" style="18" bestFit="1" customWidth="1"/>
    <col min="22" max="22" width="9.25390625" style="18" customWidth="1"/>
    <col min="23" max="23" width="8.875" style="18" bestFit="1" customWidth="1"/>
    <col min="24" max="24" width="9.25390625" style="18" customWidth="1"/>
    <col min="25" max="25" width="21.00390625" style="18" customWidth="1"/>
    <col min="26" max="26" width="6.75390625" style="18" hidden="1" customWidth="1"/>
    <col min="27" max="27" width="5.75390625" style="60" customWidth="1"/>
    <col min="28" max="46" width="9.875" style="18" bestFit="1" customWidth="1"/>
    <col min="47" max="47" width="21.00390625" style="18" customWidth="1"/>
    <col min="48" max="48" width="6.75390625" style="18" hidden="1" customWidth="1"/>
    <col min="49" max="49" width="5.75390625" style="18" customWidth="1"/>
    <col min="50" max="52" width="9.875" style="18" bestFit="1" customWidth="1"/>
    <col min="53" max="53" width="21.00390625" style="18" customWidth="1"/>
    <col min="54" max="54" width="6.75390625" style="18" hidden="1" customWidth="1"/>
    <col min="55" max="55" width="5.75390625" style="18" customWidth="1"/>
    <col min="56" max="56" width="9.875" style="18" bestFit="1" customWidth="1"/>
    <col min="57" max="57" width="21.375" style="1" customWidth="1"/>
    <col min="58" max="58" width="9.125" style="1" customWidth="1"/>
    <col min="59" max="61" width="9.25390625" style="18" customWidth="1"/>
    <col min="62" max="64" width="9.875" style="18" bestFit="1" customWidth="1"/>
    <col min="65" max="121" width="9.125" style="1" customWidth="1"/>
  </cols>
  <sheetData>
    <row r="1" spans="1:60" ht="16.5" customHeight="1">
      <c r="A1" s="95" t="s">
        <v>0</v>
      </c>
      <c r="B1" s="95"/>
      <c r="C1" s="95"/>
      <c r="D1" s="95"/>
      <c r="E1" s="95"/>
      <c r="F1" s="95"/>
      <c r="G1" s="95"/>
      <c r="H1" s="55"/>
      <c r="I1" s="55"/>
      <c r="K1" s="40" t="s">
        <v>45</v>
      </c>
      <c r="BH1" s="40"/>
    </row>
    <row r="2" spans="1:11" ht="16.5" customHeight="1">
      <c r="A2" s="71" t="s">
        <v>1</v>
      </c>
      <c r="B2" s="71"/>
      <c r="C2" s="71"/>
      <c r="D2" s="71"/>
      <c r="E2" s="71"/>
      <c r="F2" s="71"/>
      <c r="G2" s="55"/>
      <c r="H2" s="55"/>
      <c r="I2" s="55"/>
      <c r="K2" s="18" t="s">
        <v>46</v>
      </c>
    </row>
    <row r="3" spans="1:11" ht="16.5" customHeight="1">
      <c r="A3" s="95" t="s">
        <v>2</v>
      </c>
      <c r="B3" s="95"/>
      <c r="C3" s="95"/>
      <c r="D3" s="95"/>
      <c r="E3" s="95"/>
      <c r="F3" s="95"/>
      <c r="G3" s="95"/>
      <c r="H3" s="55"/>
      <c r="I3" s="55"/>
      <c r="K3" s="18" t="s">
        <v>47</v>
      </c>
    </row>
    <row r="4" spans="1:9" ht="16.5" customHeight="1">
      <c r="A4" s="95" t="s">
        <v>30</v>
      </c>
      <c r="B4" s="95"/>
      <c r="C4" s="95"/>
      <c r="D4" s="95"/>
      <c r="E4" s="95"/>
      <c r="F4" s="95"/>
      <c r="G4" s="95"/>
      <c r="H4" s="55"/>
      <c r="I4" s="55"/>
    </row>
    <row r="5" spans="1:64" ht="16.5" customHeight="1">
      <c r="A5" s="2"/>
      <c r="B5" s="2"/>
      <c r="C5" s="2"/>
      <c r="D5" s="2"/>
      <c r="E5" s="2"/>
      <c r="F5" s="2"/>
      <c r="G5" s="2"/>
      <c r="H5" s="2"/>
      <c r="I5" s="19"/>
      <c r="M5" s="19"/>
      <c r="N5" s="19"/>
      <c r="O5" s="19"/>
      <c r="P5" s="19"/>
      <c r="R5" s="19"/>
      <c r="U5" s="19"/>
      <c r="W5" s="19"/>
      <c r="Y5" s="19"/>
      <c r="Z5" s="19"/>
      <c r="AA5" s="61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J5" s="19"/>
      <c r="BK5" s="19"/>
      <c r="BL5" s="19"/>
    </row>
    <row r="6" spans="1:2" ht="12.75">
      <c r="A6" s="3" t="s">
        <v>48</v>
      </c>
      <c r="B6" s="3" t="s">
        <v>99</v>
      </c>
    </row>
    <row r="7" spans="1:64" ht="18" customHeight="1">
      <c r="A7" s="96" t="s">
        <v>3</v>
      </c>
      <c r="B7" s="97"/>
      <c r="C7" s="97"/>
      <c r="D7" s="97"/>
      <c r="E7" s="97"/>
      <c r="F7" s="97"/>
      <c r="G7" s="58" t="s">
        <v>29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2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6"/>
      <c r="BB7" s="56"/>
      <c r="BC7" s="56"/>
      <c r="BD7" s="56"/>
      <c r="BG7" s="59"/>
      <c r="BH7" s="59"/>
      <c r="BI7" s="59"/>
      <c r="BJ7" s="59"/>
      <c r="BK7" s="59"/>
      <c r="BL7" s="59"/>
    </row>
    <row r="8" spans="1:64" ht="35.25" customHeight="1">
      <c r="A8" s="98"/>
      <c r="B8" s="99"/>
      <c r="C8" s="99"/>
      <c r="D8" s="99"/>
      <c r="E8" s="99"/>
      <c r="F8" s="99"/>
      <c r="G8" s="90" t="s">
        <v>85</v>
      </c>
      <c r="H8" s="91"/>
      <c r="I8" s="91"/>
      <c r="J8" s="91"/>
      <c r="K8" s="91"/>
      <c r="L8" s="91"/>
      <c r="M8" s="91"/>
      <c r="N8" s="90" t="s">
        <v>89</v>
      </c>
      <c r="O8" s="91"/>
      <c r="P8" s="91"/>
      <c r="Q8" s="91"/>
      <c r="R8" s="91"/>
      <c r="S8" s="91"/>
      <c r="T8" s="91"/>
      <c r="U8" s="91"/>
      <c r="V8" s="91"/>
      <c r="W8" s="91"/>
      <c r="X8" s="92"/>
      <c r="Y8" s="90" t="s">
        <v>44</v>
      </c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0" t="s">
        <v>98</v>
      </c>
      <c r="AV8" s="91"/>
      <c r="AW8" s="91"/>
      <c r="AX8" s="91"/>
      <c r="AY8" s="91"/>
      <c r="AZ8" s="92"/>
      <c r="BA8" s="91" t="s">
        <v>4</v>
      </c>
      <c r="BB8" s="91"/>
      <c r="BC8" s="91"/>
      <c r="BD8" s="92"/>
      <c r="BE8" s="93" t="s">
        <v>53</v>
      </c>
      <c r="BF8" s="94"/>
      <c r="BG8" s="94"/>
      <c r="BH8" s="94"/>
      <c r="BI8" s="94"/>
      <c r="BJ8" s="94"/>
      <c r="BK8" s="94"/>
      <c r="BL8" s="94"/>
    </row>
    <row r="9" spans="1:64" s="5" customFormat="1" ht="45">
      <c r="A9" s="100"/>
      <c r="B9" s="101"/>
      <c r="C9" s="101"/>
      <c r="D9" s="101"/>
      <c r="E9" s="101"/>
      <c r="F9" s="101"/>
      <c r="G9" s="37" t="s">
        <v>5</v>
      </c>
      <c r="H9" s="38" t="s">
        <v>6</v>
      </c>
      <c r="I9" s="36" t="s">
        <v>7</v>
      </c>
      <c r="J9" s="36" t="s">
        <v>86</v>
      </c>
      <c r="K9" s="36" t="s">
        <v>87</v>
      </c>
      <c r="L9" s="36" t="s">
        <v>88</v>
      </c>
      <c r="M9" s="38" t="s">
        <v>70</v>
      </c>
      <c r="N9" s="35" t="s">
        <v>5</v>
      </c>
      <c r="O9" s="36" t="s">
        <v>6</v>
      </c>
      <c r="P9" s="36" t="s">
        <v>7</v>
      </c>
      <c r="Q9" s="36" t="s">
        <v>64</v>
      </c>
      <c r="R9" s="36" t="s">
        <v>91</v>
      </c>
      <c r="S9" s="36" t="s">
        <v>92</v>
      </c>
      <c r="T9" s="36" t="s">
        <v>93</v>
      </c>
      <c r="U9" s="36" t="s">
        <v>76</v>
      </c>
      <c r="V9" s="36" t="s">
        <v>94</v>
      </c>
      <c r="W9" s="36" t="s">
        <v>95</v>
      </c>
      <c r="X9" s="36" t="s">
        <v>96</v>
      </c>
      <c r="Y9" s="35" t="s">
        <v>5</v>
      </c>
      <c r="Z9" s="36" t="s">
        <v>6</v>
      </c>
      <c r="AA9" s="63" t="s">
        <v>7</v>
      </c>
      <c r="AB9" s="36" t="s">
        <v>58</v>
      </c>
      <c r="AC9" s="36" t="s">
        <v>67</v>
      </c>
      <c r="AD9" s="36" t="s">
        <v>68</v>
      </c>
      <c r="AE9" s="36" t="s">
        <v>69</v>
      </c>
      <c r="AF9" s="36" t="s">
        <v>60</v>
      </c>
      <c r="AG9" s="36" t="s">
        <v>61</v>
      </c>
      <c r="AH9" s="36" t="s">
        <v>62</v>
      </c>
      <c r="AI9" s="36" t="s">
        <v>63</v>
      </c>
      <c r="AJ9" s="36" t="s">
        <v>65</v>
      </c>
      <c r="AK9" s="36" t="s">
        <v>66</v>
      </c>
      <c r="AL9" s="36" t="s">
        <v>71</v>
      </c>
      <c r="AM9" s="36" t="s">
        <v>73</v>
      </c>
      <c r="AN9" s="36" t="s">
        <v>74</v>
      </c>
      <c r="AO9" s="36" t="s">
        <v>77</v>
      </c>
      <c r="AP9" s="36" t="s">
        <v>75</v>
      </c>
      <c r="AQ9" s="36" t="s">
        <v>78</v>
      </c>
      <c r="AR9" s="36" t="s">
        <v>82</v>
      </c>
      <c r="AS9" s="36" t="s">
        <v>83</v>
      </c>
      <c r="AT9" s="36" t="s">
        <v>84</v>
      </c>
      <c r="AU9" s="35" t="s">
        <v>5</v>
      </c>
      <c r="AV9" s="36" t="s">
        <v>6</v>
      </c>
      <c r="AW9" s="36" t="s">
        <v>7</v>
      </c>
      <c r="AX9" s="36" t="s">
        <v>55</v>
      </c>
      <c r="AY9" s="36" t="s">
        <v>56</v>
      </c>
      <c r="AZ9" s="36" t="s">
        <v>72</v>
      </c>
      <c r="BA9" s="35" t="s">
        <v>5</v>
      </c>
      <c r="BB9" s="36" t="s">
        <v>6</v>
      </c>
      <c r="BC9" s="36" t="s">
        <v>7</v>
      </c>
      <c r="BD9" s="36" t="s">
        <v>97</v>
      </c>
      <c r="BE9" s="35" t="s">
        <v>5</v>
      </c>
      <c r="BF9" s="36" t="s">
        <v>7</v>
      </c>
      <c r="BG9" s="57" t="s">
        <v>80</v>
      </c>
      <c r="BH9" s="57" t="s">
        <v>81</v>
      </c>
      <c r="BI9" s="57" t="s">
        <v>90</v>
      </c>
      <c r="BJ9" s="57" t="s">
        <v>59</v>
      </c>
      <c r="BK9" s="57" t="s">
        <v>79</v>
      </c>
      <c r="BL9" s="57" t="s">
        <v>57</v>
      </c>
    </row>
    <row r="10" spans="1:64" ht="12.75">
      <c r="A10" s="87" t="s">
        <v>8</v>
      </c>
      <c r="B10" s="88"/>
      <c r="C10" s="88"/>
      <c r="D10" s="88"/>
      <c r="E10" s="88"/>
      <c r="F10" s="89"/>
      <c r="G10" s="7"/>
      <c r="H10" s="8">
        <f aca="true" t="shared" si="0" ref="H10:M10">SUM(H11:H14)</f>
        <v>0</v>
      </c>
      <c r="I10" s="4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2"/>
      <c r="O10" s="20">
        <f aca="true" t="shared" si="1" ref="O10:X10">SUM(O11:O14)</f>
        <v>0</v>
      </c>
      <c r="P10" s="41">
        <f t="shared" si="1"/>
        <v>0</v>
      </c>
      <c r="Q10" s="21">
        <f t="shared" si="1"/>
        <v>0</v>
      </c>
      <c r="R10" s="21">
        <f t="shared" si="1"/>
        <v>0</v>
      </c>
      <c r="S10" s="21">
        <f>SUM(S11:S14)</f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2"/>
      <c r="Z10" s="20">
        <f aca="true" t="shared" si="2" ref="Z10:AT10">SUM(Z11:Z14)</f>
        <v>0</v>
      </c>
      <c r="AA10" s="64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21">
        <f t="shared" si="2"/>
        <v>0</v>
      </c>
      <c r="AH10" s="21">
        <f t="shared" si="2"/>
        <v>0</v>
      </c>
      <c r="AI10" s="21">
        <f t="shared" si="2"/>
        <v>0</v>
      </c>
      <c r="AJ10" s="21">
        <f t="shared" si="2"/>
        <v>0</v>
      </c>
      <c r="AK10" s="21">
        <f t="shared" si="2"/>
        <v>0</v>
      </c>
      <c r="AL10" s="21">
        <f t="shared" si="2"/>
        <v>0</v>
      </c>
      <c r="AM10" s="21">
        <f t="shared" si="2"/>
        <v>0</v>
      </c>
      <c r="AN10" s="21">
        <f t="shared" si="2"/>
        <v>0</v>
      </c>
      <c r="AO10" s="21">
        <f t="shared" si="2"/>
        <v>0</v>
      </c>
      <c r="AP10" s="21">
        <f t="shared" si="2"/>
        <v>0</v>
      </c>
      <c r="AQ10" s="21">
        <f t="shared" si="2"/>
        <v>0</v>
      </c>
      <c r="AR10" s="21">
        <f t="shared" si="2"/>
        <v>0</v>
      </c>
      <c r="AS10" s="21">
        <f t="shared" si="2"/>
        <v>0</v>
      </c>
      <c r="AT10" s="21">
        <f t="shared" si="2"/>
        <v>0</v>
      </c>
      <c r="AU10" s="22"/>
      <c r="AV10" s="20">
        <f>SUM(AV11:AV14)</f>
        <v>0</v>
      </c>
      <c r="AW10" s="46">
        <f>SUM(AW11:AW14)</f>
        <v>0</v>
      </c>
      <c r="AX10" s="21">
        <f>SUM(AX11:AX14)</f>
        <v>0</v>
      </c>
      <c r="AY10" s="21">
        <f>SUM(AY11:AY14)</f>
        <v>0</v>
      </c>
      <c r="AZ10" s="21">
        <f>SUM(AZ11:AZ14)</f>
        <v>0</v>
      </c>
      <c r="BA10" s="22"/>
      <c r="BB10" s="20">
        <f>SUM(BB11:BB14)</f>
        <v>0</v>
      </c>
      <c r="BC10" s="46">
        <f>SUM(BC11:BC14)</f>
        <v>0</v>
      </c>
      <c r="BD10" s="21">
        <f>SUM(BD11:BD14)</f>
        <v>0</v>
      </c>
      <c r="BE10" s="22"/>
      <c r="BF10" s="20">
        <v>0</v>
      </c>
      <c r="BG10" s="21">
        <f aca="true" t="shared" si="3" ref="BG10:BL10">SUM(BG11:BG14)</f>
        <v>0</v>
      </c>
      <c r="BH10" s="21">
        <f t="shared" si="3"/>
        <v>0</v>
      </c>
      <c r="BI10" s="21">
        <f t="shared" si="3"/>
        <v>0</v>
      </c>
      <c r="BJ10" s="21">
        <f t="shared" si="3"/>
        <v>0</v>
      </c>
      <c r="BK10" s="21">
        <f t="shared" si="3"/>
        <v>0</v>
      </c>
      <c r="BL10" s="21">
        <f t="shared" si="3"/>
        <v>0</v>
      </c>
    </row>
    <row r="11" spans="1:64" ht="12.75">
      <c r="A11" s="51" t="s">
        <v>9</v>
      </c>
      <c r="B11" s="51"/>
      <c r="C11" s="51"/>
      <c r="D11" s="51"/>
      <c r="E11" s="51"/>
      <c r="F11" s="51"/>
      <c r="G11" s="9" t="s">
        <v>10</v>
      </c>
      <c r="H11" s="10">
        <v>0</v>
      </c>
      <c r="I11" s="12">
        <v>0</v>
      </c>
      <c r="J11" s="24">
        <f>$H$40*$H$11/100*12*J39</f>
        <v>0</v>
      </c>
      <c r="K11" s="24">
        <f>$H$40*$H$11/100*12*K39</f>
        <v>0</v>
      </c>
      <c r="L11" s="24">
        <f>$H$40*$H$11/100*12*L39</f>
        <v>0</v>
      </c>
      <c r="M11" s="24">
        <f>$H$40*$H$11/100*12*M39</f>
        <v>0</v>
      </c>
      <c r="N11" s="25" t="s">
        <v>10</v>
      </c>
      <c r="O11" s="23">
        <v>0</v>
      </c>
      <c r="P11" s="12">
        <v>0</v>
      </c>
      <c r="Q11" s="24">
        <f aca="true" t="shared" si="4" ref="Q11:X11">$H$40*$H$11/100*12*Q39</f>
        <v>0</v>
      </c>
      <c r="R11" s="24">
        <f t="shared" si="4"/>
        <v>0</v>
      </c>
      <c r="S11" s="24">
        <f>$H$40*$H$11/100*12*S39</f>
        <v>0</v>
      </c>
      <c r="T11" s="24">
        <f t="shared" si="4"/>
        <v>0</v>
      </c>
      <c r="U11" s="24">
        <f t="shared" si="4"/>
        <v>0</v>
      </c>
      <c r="V11" s="24">
        <f t="shared" si="4"/>
        <v>0</v>
      </c>
      <c r="W11" s="24">
        <f t="shared" si="4"/>
        <v>0</v>
      </c>
      <c r="X11" s="24">
        <f t="shared" si="4"/>
        <v>0</v>
      </c>
      <c r="Y11" s="25" t="s">
        <v>10</v>
      </c>
      <c r="Z11" s="23">
        <v>0</v>
      </c>
      <c r="AA11" s="65">
        <v>0</v>
      </c>
      <c r="AB11" s="24">
        <f aca="true" t="shared" si="5" ref="AB11:AT11">$H$40*$H$11/100*12*AB39</f>
        <v>0</v>
      </c>
      <c r="AC11" s="24">
        <f t="shared" si="5"/>
        <v>0</v>
      </c>
      <c r="AD11" s="24">
        <f t="shared" si="5"/>
        <v>0</v>
      </c>
      <c r="AE11" s="24">
        <f t="shared" si="5"/>
        <v>0</v>
      </c>
      <c r="AF11" s="24">
        <f t="shared" si="5"/>
        <v>0</v>
      </c>
      <c r="AG11" s="24">
        <f t="shared" si="5"/>
        <v>0</v>
      </c>
      <c r="AH11" s="24">
        <f t="shared" si="5"/>
        <v>0</v>
      </c>
      <c r="AI11" s="24">
        <f t="shared" si="5"/>
        <v>0</v>
      </c>
      <c r="AJ11" s="24">
        <f t="shared" si="5"/>
        <v>0</v>
      </c>
      <c r="AK11" s="24">
        <f t="shared" si="5"/>
        <v>0</v>
      </c>
      <c r="AL11" s="24">
        <f t="shared" si="5"/>
        <v>0</v>
      </c>
      <c r="AM11" s="24">
        <f t="shared" si="5"/>
        <v>0</v>
      </c>
      <c r="AN11" s="24">
        <f t="shared" si="5"/>
        <v>0</v>
      </c>
      <c r="AO11" s="24">
        <f t="shared" si="5"/>
        <v>0</v>
      </c>
      <c r="AP11" s="24">
        <f t="shared" si="5"/>
        <v>0</v>
      </c>
      <c r="AQ11" s="24">
        <f t="shared" si="5"/>
        <v>0</v>
      </c>
      <c r="AR11" s="24">
        <f t="shared" si="5"/>
        <v>0</v>
      </c>
      <c r="AS11" s="24">
        <f t="shared" si="5"/>
        <v>0</v>
      </c>
      <c r="AT11" s="24">
        <f t="shared" si="5"/>
        <v>0</v>
      </c>
      <c r="AU11" s="25" t="s">
        <v>10</v>
      </c>
      <c r="AV11" s="23">
        <v>0</v>
      </c>
      <c r="AW11" s="47">
        <v>0</v>
      </c>
      <c r="AX11" s="24">
        <f>$H$40*$H$11/100*12*AX39</f>
        <v>0</v>
      </c>
      <c r="AY11" s="24">
        <f>$H$40*$H$11/100*12*AY39</f>
        <v>0</v>
      </c>
      <c r="AZ11" s="24">
        <f>$H$40*$H$11/100*12*AZ39</f>
        <v>0</v>
      </c>
      <c r="BA11" s="25" t="s">
        <v>10</v>
      </c>
      <c r="BB11" s="23">
        <v>0</v>
      </c>
      <c r="BC11" s="47">
        <v>0</v>
      </c>
      <c r="BD11" s="24">
        <f>$H$40*$H$11/100*12*BD39</f>
        <v>0</v>
      </c>
      <c r="BE11" s="25" t="s">
        <v>10</v>
      </c>
      <c r="BF11" s="50">
        <v>0</v>
      </c>
      <c r="BG11" s="24">
        <f aca="true" t="shared" si="6" ref="BG11:BL11">$H$40*$H$11/100*12*BG39</f>
        <v>0</v>
      </c>
      <c r="BH11" s="24">
        <f t="shared" si="6"/>
        <v>0</v>
      </c>
      <c r="BI11" s="24">
        <f t="shared" si="6"/>
        <v>0</v>
      </c>
      <c r="BJ11" s="24">
        <f t="shared" si="6"/>
        <v>0</v>
      </c>
      <c r="BK11" s="24">
        <f t="shared" si="6"/>
        <v>0</v>
      </c>
      <c r="BL11" s="24">
        <f t="shared" si="6"/>
        <v>0</v>
      </c>
    </row>
    <row r="12" spans="1:64" ht="12.75">
      <c r="A12" s="51" t="s">
        <v>11</v>
      </c>
      <c r="B12" s="51"/>
      <c r="C12" s="51"/>
      <c r="D12" s="51"/>
      <c r="E12" s="51"/>
      <c r="F12" s="51"/>
      <c r="G12" s="9" t="s">
        <v>10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5" t="s">
        <v>10</v>
      </c>
      <c r="O12" s="23">
        <v>0</v>
      </c>
      <c r="P12" s="12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 t="s">
        <v>10</v>
      </c>
      <c r="Z12" s="23">
        <v>0</v>
      </c>
      <c r="AA12" s="65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5" t="s">
        <v>10</v>
      </c>
      <c r="AV12" s="23">
        <v>0</v>
      </c>
      <c r="AW12" s="47">
        <v>0</v>
      </c>
      <c r="AX12" s="24">
        <v>0</v>
      </c>
      <c r="AY12" s="24">
        <v>0</v>
      </c>
      <c r="AZ12" s="24">
        <v>0</v>
      </c>
      <c r="BA12" s="25" t="s">
        <v>10</v>
      </c>
      <c r="BB12" s="23">
        <v>0</v>
      </c>
      <c r="BC12" s="47">
        <v>0</v>
      </c>
      <c r="BD12" s="24">
        <v>0</v>
      </c>
      <c r="BE12" s="25" t="s">
        <v>10</v>
      </c>
      <c r="BF12" s="50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</row>
    <row r="13" spans="1:64" ht="12.75">
      <c r="A13" s="51" t="s">
        <v>12</v>
      </c>
      <c r="B13" s="51"/>
      <c r="C13" s="51"/>
      <c r="D13" s="51"/>
      <c r="E13" s="51"/>
      <c r="F13" s="51"/>
      <c r="G13" s="9" t="s">
        <v>10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5" t="s">
        <v>10</v>
      </c>
      <c r="O13" s="23">
        <v>0</v>
      </c>
      <c r="P13" s="12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 t="s">
        <v>10</v>
      </c>
      <c r="Z13" s="23">
        <v>0</v>
      </c>
      <c r="AA13" s="65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5" t="s">
        <v>10</v>
      </c>
      <c r="AV13" s="23">
        <v>0</v>
      </c>
      <c r="AW13" s="47">
        <v>0</v>
      </c>
      <c r="AX13" s="24">
        <v>0</v>
      </c>
      <c r="AY13" s="24">
        <v>0</v>
      </c>
      <c r="AZ13" s="24">
        <v>0</v>
      </c>
      <c r="BA13" s="25" t="s">
        <v>10</v>
      </c>
      <c r="BB13" s="23">
        <v>0</v>
      </c>
      <c r="BC13" s="47">
        <v>0</v>
      </c>
      <c r="BD13" s="24">
        <v>0</v>
      </c>
      <c r="BE13" s="25" t="s">
        <v>10</v>
      </c>
      <c r="BF13" s="50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</row>
    <row r="14" spans="1:64" ht="12.75">
      <c r="A14" s="51" t="s">
        <v>13</v>
      </c>
      <c r="B14" s="51"/>
      <c r="C14" s="51"/>
      <c r="D14" s="51"/>
      <c r="E14" s="51"/>
      <c r="F14" s="51"/>
      <c r="G14" s="9" t="s">
        <v>14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5" t="s">
        <v>14</v>
      </c>
      <c r="O14" s="23">
        <v>0</v>
      </c>
      <c r="P14" s="12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 t="s">
        <v>14</v>
      </c>
      <c r="Z14" s="23">
        <v>0</v>
      </c>
      <c r="AA14" s="65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5" t="s">
        <v>14</v>
      </c>
      <c r="AV14" s="23">
        <v>0</v>
      </c>
      <c r="AW14" s="47">
        <v>0</v>
      </c>
      <c r="AX14" s="24">
        <v>0</v>
      </c>
      <c r="AY14" s="24">
        <v>0</v>
      </c>
      <c r="AZ14" s="24">
        <v>0</v>
      </c>
      <c r="BA14" s="25" t="s">
        <v>14</v>
      </c>
      <c r="BB14" s="23">
        <v>0</v>
      </c>
      <c r="BC14" s="47">
        <v>0</v>
      </c>
      <c r="BD14" s="24">
        <v>0</v>
      </c>
      <c r="BE14" s="25" t="s">
        <v>14</v>
      </c>
      <c r="BF14" s="50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</row>
    <row r="15" spans="1:64" ht="25.5" customHeight="1">
      <c r="A15" s="84" t="s">
        <v>15</v>
      </c>
      <c r="B15" s="85"/>
      <c r="C15" s="85"/>
      <c r="D15" s="85"/>
      <c r="E15" s="85"/>
      <c r="F15" s="86"/>
      <c r="G15" s="11"/>
      <c r="H15" s="8">
        <f>SUM(H16:H21)</f>
        <v>51.41294050776808</v>
      </c>
      <c r="I15" s="41">
        <f>SUM(I16:I23)</f>
        <v>9.07</v>
      </c>
      <c r="J15" s="21">
        <f>SUM(J16:J23)</f>
        <v>25370.604</v>
      </c>
      <c r="K15" s="21">
        <f>SUM(K16:K23)</f>
        <v>61015.70400000001</v>
      </c>
      <c r="L15" s="21">
        <f>SUM(L16:L23)</f>
        <v>61853.772</v>
      </c>
      <c r="M15" s="20">
        <f>SUM(M16:M23)</f>
        <v>76100.92800000001</v>
      </c>
      <c r="N15" s="26"/>
      <c r="O15" s="20">
        <f>SUM(O16:O21)</f>
        <v>51.41294050776808</v>
      </c>
      <c r="P15" s="41">
        <f>SUM(P16:P23)</f>
        <v>9.07</v>
      </c>
      <c r="Q15" s="20">
        <f aca="true" t="shared" si="7" ref="Q15:X15">SUM(Q16:Q23)</f>
        <v>59698.740000000005</v>
      </c>
      <c r="R15" s="21">
        <f t="shared" si="7"/>
        <v>54224.088</v>
      </c>
      <c r="S15" s="20">
        <f>SUM(S16:S23)</f>
        <v>51372.48000000001</v>
      </c>
      <c r="T15" s="20">
        <f t="shared" si="7"/>
        <v>75306.39600000001</v>
      </c>
      <c r="U15" s="21">
        <f t="shared" si="7"/>
        <v>46398.492000000006</v>
      </c>
      <c r="V15" s="20">
        <f t="shared" si="7"/>
        <v>59709.623999999996</v>
      </c>
      <c r="W15" s="21">
        <f t="shared" si="7"/>
        <v>55736.96400000001</v>
      </c>
      <c r="X15" s="20">
        <f t="shared" si="7"/>
        <v>53832.263999999996</v>
      </c>
      <c r="Y15" s="26"/>
      <c r="Z15" s="20">
        <f>SUM(Z16:Z21)</f>
        <v>0</v>
      </c>
      <c r="AA15" s="64">
        <f>SUM(AA16:AA23)</f>
        <v>9.07</v>
      </c>
      <c r="AB15" s="20">
        <f>SUM(AB16:AB23)</f>
        <v>48716.784</v>
      </c>
      <c r="AC15" s="20">
        <f aca="true" t="shared" si="8" ref="AC15:AT15">SUM(AC16:AC23)</f>
        <v>56128.78800000001</v>
      </c>
      <c r="AD15" s="20">
        <f t="shared" si="8"/>
        <v>56259.39599999999</v>
      </c>
      <c r="AE15" s="20">
        <f t="shared" si="8"/>
        <v>56009.064000000006</v>
      </c>
      <c r="AF15" s="20">
        <f t="shared" si="8"/>
        <v>56226.744000000006</v>
      </c>
      <c r="AG15" s="20">
        <f t="shared" si="8"/>
        <v>56074.368</v>
      </c>
      <c r="AH15" s="20">
        <f t="shared" si="8"/>
        <v>56379.119999999995</v>
      </c>
      <c r="AI15" s="20">
        <f t="shared" si="8"/>
        <v>66011.46</v>
      </c>
      <c r="AJ15" s="20">
        <f t="shared" si="8"/>
        <v>58066.14</v>
      </c>
      <c r="AK15" s="20">
        <f t="shared" si="8"/>
        <v>57326.028000000006</v>
      </c>
      <c r="AL15" s="20">
        <f t="shared" si="8"/>
        <v>59285.148</v>
      </c>
      <c r="AM15" s="20">
        <f t="shared" si="8"/>
        <v>44265.228</v>
      </c>
      <c r="AN15" s="20">
        <f t="shared" si="8"/>
        <v>45821.64</v>
      </c>
      <c r="AO15" s="20">
        <f t="shared" si="8"/>
        <v>56934.20400000001</v>
      </c>
      <c r="AP15" s="20">
        <f t="shared" si="8"/>
        <v>80661.324</v>
      </c>
      <c r="AQ15" s="20">
        <f t="shared" si="8"/>
        <v>57402.216</v>
      </c>
      <c r="AR15" s="20">
        <f t="shared" si="8"/>
        <v>59241.611999999994</v>
      </c>
      <c r="AS15" s="20">
        <f t="shared" si="8"/>
        <v>56934.20400000001</v>
      </c>
      <c r="AT15" s="20">
        <f t="shared" si="8"/>
        <v>57576.36</v>
      </c>
      <c r="AU15" s="26"/>
      <c r="AV15" s="20">
        <f>SUM(AV16:AV21)</f>
        <v>51.41294050776808</v>
      </c>
      <c r="AW15" s="46">
        <f>SUM(AW16:AW23)</f>
        <v>9.07</v>
      </c>
      <c r="AX15" s="20">
        <f>SUM(AX16:AX23)</f>
        <v>65031.9</v>
      </c>
      <c r="AY15" s="20">
        <f>SUM(AY16:AY23)</f>
        <v>55660.776</v>
      </c>
      <c r="AZ15" s="20">
        <f>SUM(AZ16:AZ23)</f>
        <v>8794.272</v>
      </c>
      <c r="BA15" s="26"/>
      <c r="BB15" s="20">
        <f>SUM(BB16:BB21)</f>
        <v>51.41294050776808</v>
      </c>
      <c r="BC15" s="46">
        <f>SUM(BC16:BC23)</f>
        <v>5.45</v>
      </c>
      <c r="BD15" s="20">
        <f>SUM(BD16:BD23)</f>
        <v>44478.54000000001</v>
      </c>
      <c r="BE15" s="26"/>
      <c r="BF15" s="20">
        <f>SUM(BF16:BF23)</f>
        <v>7.88</v>
      </c>
      <c r="BG15" s="21">
        <f aca="true" t="shared" si="9" ref="BG15:BL15">SUM(BG16:BG23)</f>
        <v>57142.60799999999</v>
      </c>
      <c r="BH15" s="21">
        <f t="shared" si="9"/>
        <v>57804.528000000006</v>
      </c>
      <c r="BI15" s="20">
        <f t="shared" si="9"/>
        <v>38060.4</v>
      </c>
      <c r="BJ15" s="20">
        <f t="shared" si="9"/>
        <v>49785.84</v>
      </c>
      <c r="BK15" s="20">
        <f t="shared" si="9"/>
        <v>50693.616</v>
      </c>
      <c r="BL15" s="20">
        <f t="shared" si="9"/>
        <v>69019.34400000001</v>
      </c>
    </row>
    <row r="16" spans="1:64" ht="12.75">
      <c r="A16" s="51" t="s">
        <v>16</v>
      </c>
      <c r="B16" s="51"/>
      <c r="C16" s="51"/>
      <c r="D16" s="51"/>
      <c r="E16" s="51"/>
      <c r="F16" s="51"/>
      <c r="G16" s="9" t="s">
        <v>10</v>
      </c>
      <c r="H16" s="12">
        <v>0.7598226127320953</v>
      </c>
      <c r="I16" s="12">
        <v>0.21</v>
      </c>
      <c r="J16" s="24">
        <f>$I$16*J39*$B$45</f>
        <v>587.412</v>
      </c>
      <c r="K16" s="24">
        <f>$I$16*K39*$B$45</f>
        <v>1412.712</v>
      </c>
      <c r="L16" s="24">
        <f>$I$16*L39*$B$45</f>
        <v>1432.116</v>
      </c>
      <c r="M16" s="24">
        <f>$I$16*M39*$B$45</f>
        <v>1761.984</v>
      </c>
      <c r="N16" s="25" t="s">
        <v>10</v>
      </c>
      <c r="O16" s="23">
        <v>0.7598226127320953</v>
      </c>
      <c r="P16" s="12">
        <v>0.21</v>
      </c>
      <c r="Q16" s="24">
        <f aca="true" t="shared" si="10" ref="Q16:X16">$P$16*Q39*$B$45</f>
        <v>1382.22</v>
      </c>
      <c r="R16" s="24">
        <f t="shared" si="10"/>
        <v>1255.464</v>
      </c>
      <c r="S16" s="24">
        <f>$P$16*S39*$B$45</f>
        <v>1189.4399999999998</v>
      </c>
      <c r="T16" s="24">
        <f t="shared" si="10"/>
        <v>1743.5879999999997</v>
      </c>
      <c r="U16" s="24">
        <f t="shared" si="10"/>
        <v>1074.2759999999998</v>
      </c>
      <c r="V16" s="24">
        <f t="shared" si="10"/>
        <v>1382.472</v>
      </c>
      <c r="W16" s="24">
        <f t="shared" si="10"/>
        <v>1290.492</v>
      </c>
      <c r="X16" s="24">
        <f t="shared" si="10"/>
        <v>1246.392</v>
      </c>
      <c r="Y16" s="25" t="s">
        <v>10</v>
      </c>
      <c r="Z16" s="24">
        <f>$P$16*Z39*$B$45</f>
        <v>0</v>
      </c>
      <c r="AA16" s="66">
        <v>0.21</v>
      </c>
      <c r="AB16" s="24">
        <f aca="true" t="shared" si="11" ref="AB16:AT16">$AA$16*AB39*$B$45</f>
        <v>1127.952</v>
      </c>
      <c r="AC16" s="24">
        <f t="shared" si="11"/>
        <v>1299.564</v>
      </c>
      <c r="AD16" s="24">
        <f t="shared" si="11"/>
        <v>1302.588</v>
      </c>
      <c r="AE16" s="24">
        <f t="shared" si="11"/>
        <v>1296.792</v>
      </c>
      <c r="AF16" s="24">
        <f t="shared" si="11"/>
        <v>1301.832</v>
      </c>
      <c r="AG16" s="24">
        <f t="shared" si="11"/>
        <v>1298.304</v>
      </c>
      <c r="AH16" s="24">
        <f t="shared" si="11"/>
        <v>1305.3600000000001</v>
      </c>
      <c r="AI16" s="24">
        <f t="shared" si="11"/>
        <v>1528.3799999999999</v>
      </c>
      <c r="AJ16" s="24">
        <f t="shared" si="11"/>
        <v>1344.42</v>
      </c>
      <c r="AK16" s="24">
        <f t="shared" si="11"/>
        <v>1327.284</v>
      </c>
      <c r="AL16" s="24">
        <f t="shared" si="11"/>
        <v>1372.644</v>
      </c>
      <c r="AM16" s="24">
        <f t="shared" si="11"/>
        <v>1024.884</v>
      </c>
      <c r="AN16" s="24">
        <f t="shared" si="11"/>
        <v>1060.92</v>
      </c>
      <c r="AO16" s="24">
        <f t="shared" si="11"/>
        <v>1318.212</v>
      </c>
      <c r="AP16" s="24">
        <f t="shared" si="11"/>
        <v>1867.5720000000001</v>
      </c>
      <c r="AQ16" s="24">
        <f t="shared" si="11"/>
        <v>1329.0479999999998</v>
      </c>
      <c r="AR16" s="24">
        <f t="shared" si="11"/>
        <v>1371.6359999999997</v>
      </c>
      <c r="AS16" s="24">
        <f t="shared" si="11"/>
        <v>1318.212</v>
      </c>
      <c r="AT16" s="24">
        <f t="shared" si="11"/>
        <v>1333.08</v>
      </c>
      <c r="AU16" s="25" t="s">
        <v>10</v>
      </c>
      <c r="AV16" s="23">
        <v>0.7598226127320953</v>
      </c>
      <c r="AW16" s="47">
        <v>0.21</v>
      </c>
      <c r="AX16" s="24">
        <f>$AW$16*AX39*$B$45</f>
        <v>1505.6999999999998</v>
      </c>
      <c r="AY16" s="24">
        <f>$AW$16*AY39*$B$45</f>
        <v>1288.7279999999998</v>
      </c>
      <c r="AZ16" s="24">
        <f>$AW$16*AZ39*$B$45</f>
        <v>203.61599999999999</v>
      </c>
      <c r="BA16" s="25" t="s">
        <v>10</v>
      </c>
      <c r="BB16" s="23">
        <v>0.7598226127320953</v>
      </c>
      <c r="BC16" s="47">
        <v>0.19</v>
      </c>
      <c r="BD16" s="24">
        <f>$BC$16*BD39*$B$45</f>
        <v>1550.628</v>
      </c>
      <c r="BE16" s="25" t="s">
        <v>10</v>
      </c>
      <c r="BF16" s="12">
        <v>0</v>
      </c>
      <c r="BG16" s="24">
        <f aca="true" t="shared" si="12" ref="BG16:BL16">$BF$16*BG39*$B$45</f>
        <v>0</v>
      </c>
      <c r="BH16" s="24">
        <f t="shared" si="12"/>
        <v>0</v>
      </c>
      <c r="BI16" s="24">
        <f t="shared" si="12"/>
        <v>0</v>
      </c>
      <c r="BJ16" s="24">
        <f t="shared" si="12"/>
        <v>0</v>
      </c>
      <c r="BK16" s="24">
        <f t="shared" si="12"/>
        <v>0</v>
      </c>
      <c r="BL16" s="24">
        <f t="shared" si="12"/>
        <v>0</v>
      </c>
    </row>
    <row r="17" spans="1:64" ht="12.75">
      <c r="A17" s="51" t="s">
        <v>17</v>
      </c>
      <c r="B17" s="51"/>
      <c r="C17" s="51"/>
      <c r="D17" s="51"/>
      <c r="E17" s="51"/>
      <c r="F17" s="51"/>
      <c r="G17" s="9" t="s">
        <v>10</v>
      </c>
      <c r="H17" s="12">
        <v>6.63867871352785</v>
      </c>
      <c r="I17" s="12">
        <v>0.56</v>
      </c>
      <c r="J17" s="24">
        <f>$I$17*J39*$B$45</f>
        <v>1566.432</v>
      </c>
      <c r="K17" s="24">
        <f>$I$17*K39*$B$45</f>
        <v>3767.2320000000004</v>
      </c>
      <c r="L17" s="24">
        <f>$I$17*L39*$B$45</f>
        <v>3818.9759999999997</v>
      </c>
      <c r="M17" s="24">
        <f>$I$17*M39*$B$45</f>
        <v>4698.624000000001</v>
      </c>
      <c r="N17" s="25" t="s">
        <v>10</v>
      </c>
      <c r="O17" s="23">
        <v>6.63867871352785</v>
      </c>
      <c r="P17" s="12">
        <v>0.56</v>
      </c>
      <c r="Q17" s="24">
        <f aca="true" t="shared" si="13" ref="Q17:X17">$P$17*Q39*$B$45</f>
        <v>3685.92</v>
      </c>
      <c r="R17" s="24">
        <f t="shared" si="13"/>
        <v>3347.9040000000005</v>
      </c>
      <c r="S17" s="24">
        <f>$P$17*S39*$B$45</f>
        <v>3171.8400000000006</v>
      </c>
      <c r="T17" s="24">
        <f t="shared" si="13"/>
        <v>4649.568</v>
      </c>
      <c r="U17" s="24">
        <f t="shared" si="13"/>
        <v>2864.7360000000003</v>
      </c>
      <c r="V17" s="24">
        <f t="shared" si="13"/>
        <v>3686.5920000000006</v>
      </c>
      <c r="W17" s="24">
        <f t="shared" si="13"/>
        <v>3441.312000000001</v>
      </c>
      <c r="X17" s="24">
        <f t="shared" si="13"/>
        <v>3323.7120000000004</v>
      </c>
      <c r="Y17" s="25" t="s">
        <v>10</v>
      </c>
      <c r="Z17" s="24">
        <f>$P$17*Z39*$B$45</f>
        <v>0</v>
      </c>
      <c r="AA17" s="66">
        <v>0.56</v>
      </c>
      <c r="AB17" s="24">
        <f aca="true" t="shared" si="14" ref="AB17:AT17">$AA$17*AB39*$B$45</f>
        <v>3007.8720000000003</v>
      </c>
      <c r="AC17" s="24">
        <f t="shared" si="14"/>
        <v>3465.5040000000004</v>
      </c>
      <c r="AD17" s="24">
        <f t="shared" si="14"/>
        <v>3473.568</v>
      </c>
      <c r="AE17" s="24">
        <f t="shared" si="14"/>
        <v>3458.1120000000005</v>
      </c>
      <c r="AF17" s="24">
        <f t="shared" si="14"/>
        <v>3471.5520000000006</v>
      </c>
      <c r="AG17" s="24">
        <f t="shared" si="14"/>
        <v>3462.1440000000007</v>
      </c>
      <c r="AH17" s="24">
        <f t="shared" si="14"/>
        <v>3480.9600000000005</v>
      </c>
      <c r="AI17" s="24">
        <f t="shared" si="14"/>
        <v>4075.6800000000003</v>
      </c>
      <c r="AJ17" s="24">
        <f t="shared" si="14"/>
        <v>3585.120000000001</v>
      </c>
      <c r="AK17" s="24">
        <f t="shared" si="14"/>
        <v>3539.424000000001</v>
      </c>
      <c r="AL17" s="24">
        <f t="shared" si="14"/>
        <v>3660.3840000000005</v>
      </c>
      <c r="AM17" s="24">
        <f t="shared" si="14"/>
        <v>2733.0240000000003</v>
      </c>
      <c r="AN17" s="24">
        <f t="shared" si="14"/>
        <v>2829.1200000000003</v>
      </c>
      <c r="AO17" s="24">
        <f t="shared" si="14"/>
        <v>3515.2320000000004</v>
      </c>
      <c r="AP17" s="24">
        <f t="shared" si="14"/>
        <v>4980.192000000001</v>
      </c>
      <c r="AQ17" s="24">
        <f t="shared" si="14"/>
        <v>3544.1279999999997</v>
      </c>
      <c r="AR17" s="24">
        <f t="shared" si="14"/>
        <v>3657.696</v>
      </c>
      <c r="AS17" s="24">
        <f t="shared" si="14"/>
        <v>3515.2320000000004</v>
      </c>
      <c r="AT17" s="24">
        <f t="shared" si="14"/>
        <v>3554.88</v>
      </c>
      <c r="AU17" s="25" t="s">
        <v>10</v>
      </c>
      <c r="AV17" s="23">
        <v>6.63867871352785</v>
      </c>
      <c r="AW17" s="47">
        <v>0.56</v>
      </c>
      <c r="AX17" s="24">
        <f>$AW$17*AX39*$B$45</f>
        <v>4015.2000000000003</v>
      </c>
      <c r="AY17" s="24">
        <f>$AW$17*AY39*$B$45</f>
        <v>3436.608</v>
      </c>
      <c r="AZ17" s="24">
        <f>$AW$17*AZ39*$B$45</f>
        <v>542.9760000000001</v>
      </c>
      <c r="BA17" s="25" t="s">
        <v>10</v>
      </c>
      <c r="BB17" s="23">
        <v>6.63867871352785</v>
      </c>
      <c r="BC17" s="47">
        <v>0.56</v>
      </c>
      <c r="BD17" s="24">
        <f>$BC$17*BD39*$B$45</f>
        <v>4570.272000000001</v>
      </c>
      <c r="BE17" s="25" t="s">
        <v>10</v>
      </c>
      <c r="BF17" s="12">
        <v>0.36</v>
      </c>
      <c r="BG17" s="24">
        <f aca="true" t="shared" si="15" ref="BG17:BL17">$BF$17*BG39*$B$45</f>
        <v>2610.5759999999996</v>
      </c>
      <c r="BH17" s="24">
        <f t="shared" si="15"/>
        <v>2640.816</v>
      </c>
      <c r="BI17" s="24">
        <f t="shared" si="15"/>
        <v>1738.8000000000002</v>
      </c>
      <c r="BJ17" s="24">
        <f t="shared" si="15"/>
        <v>2274.48</v>
      </c>
      <c r="BK17" s="24">
        <f t="shared" si="15"/>
        <v>2315.952</v>
      </c>
      <c r="BL17" s="24">
        <f t="shared" si="15"/>
        <v>3153.168</v>
      </c>
    </row>
    <row r="18" spans="1:64" ht="12.75">
      <c r="A18" s="51" t="s">
        <v>18</v>
      </c>
      <c r="B18" s="51"/>
      <c r="C18" s="51"/>
      <c r="D18" s="51"/>
      <c r="E18" s="51"/>
      <c r="F18" s="51"/>
      <c r="G18" s="9" t="s">
        <v>10</v>
      </c>
      <c r="H18" s="12">
        <v>23.528449933686996</v>
      </c>
      <c r="I18" s="12">
        <v>0.56</v>
      </c>
      <c r="J18" s="24">
        <f>$I$18*J39*$B$45</f>
        <v>1566.432</v>
      </c>
      <c r="K18" s="24">
        <f>$I$18*K39*$B$45</f>
        <v>3767.2320000000004</v>
      </c>
      <c r="L18" s="24">
        <f>$I$18*L39*$B$45</f>
        <v>3818.9759999999997</v>
      </c>
      <c r="M18" s="24">
        <f>$I$18*M39*$B$45</f>
        <v>4698.624000000001</v>
      </c>
      <c r="N18" s="25" t="s">
        <v>10</v>
      </c>
      <c r="O18" s="23">
        <v>23.528449933686996</v>
      </c>
      <c r="P18" s="12">
        <v>0.56</v>
      </c>
      <c r="Q18" s="24">
        <f aca="true" t="shared" si="16" ref="Q18:X18">$P$18*Q39*$B$45</f>
        <v>3685.92</v>
      </c>
      <c r="R18" s="24">
        <f t="shared" si="16"/>
        <v>3347.9040000000005</v>
      </c>
      <c r="S18" s="24">
        <f>$P$18*S39*$B$45</f>
        <v>3171.8400000000006</v>
      </c>
      <c r="T18" s="24">
        <f t="shared" si="16"/>
        <v>4649.568</v>
      </c>
      <c r="U18" s="24">
        <f t="shared" si="16"/>
        <v>2864.7360000000003</v>
      </c>
      <c r="V18" s="24">
        <f t="shared" si="16"/>
        <v>3686.5920000000006</v>
      </c>
      <c r="W18" s="24">
        <f t="shared" si="16"/>
        <v>3441.312000000001</v>
      </c>
      <c r="X18" s="24">
        <f t="shared" si="16"/>
        <v>3323.7120000000004</v>
      </c>
      <c r="Y18" s="25" t="s">
        <v>10</v>
      </c>
      <c r="Z18" s="24">
        <f>$P$18*Z39*$B$45</f>
        <v>0</v>
      </c>
      <c r="AA18" s="66">
        <v>0.56</v>
      </c>
      <c r="AB18" s="24">
        <f aca="true" t="shared" si="17" ref="AB18:AT18">$AA$18*AB39*$B$45</f>
        <v>3007.8720000000003</v>
      </c>
      <c r="AC18" s="24">
        <f t="shared" si="17"/>
        <v>3465.5040000000004</v>
      </c>
      <c r="AD18" s="24">
        <f t="shared" si="17"/>
        <v>3473.568</v>
      </c>
      <c r="AE18" s="24">
        <f t="shared" si="17"/>
        <v>3458.1120000000005</v>
      </c>
      <c r="AF18" s="24">
        <f t="shared" si="17"/>
        <v>3471.5520000000006</v>
      </c>
      <c r="AG18" s="24">
        <f t="shared" si="17"/>
        <v>3462.1440000000007</v>
      </c>
      <c r="AH18" s="24">
        <f t="shared" si="17"/>
        <v>3480.9600000000005</v>
      </c>
      <c r="AI18" s="24">
        <f t="shared" si="17"/>
        <v>4075.6800000000003</v>
      </c>
      <c r="AJ18" s="24">
        <f t="shared" si="17"/>
        <v>3585.120000000001</v>
      </c>
      <c r="AK18" s="24">
        <f t="shared" si="17"/>
        <v>3539.424000000001</v>
      </c>
      <c r="AL18" s="24">
        <f t="shared" si="17"/>
        <v>3660.3840000000005</v>
      </c>
      <c r="AM18" s="24">
        <f t="shared" si="17"/>
        <v>2733.0240000000003</v>
      </c>
      <c r="AN18" s="24">
        <f t="shared" si="17"/>
        <v>2829.1200000000003</v>
      </c>
      <c r="AO18" s="24">
        <f t="shared" si="17"/>
        <v>3515.2320000000004</v>
      </c>
      <c r="AP18" s="24">
        <f t="shared" si="17"/>
        <v>4980.192000000001</v>
      </c>
      <c r="AQ18" s="24">
        <f t="shared" si="17"/>
        <v>3544.1279999999997</v>
      </c>
      <c r="AR18" s="24">
        <f t="shared" si="17"/>
        <v>3657.696</v>
      </c>
      <c r="AS18" s="24">
        <f t="shared" si="17"/>
        <v>3515.2320000000004</v>
      </c>
      <c r="AT18" s="24">
        <f t="shared" si="17"/>
        <v>3554.88</v>
      </c>
      <c r="AU18" s="25" t="s">
        <v>10</v>
      </c>
      <c r="AV18" s="23">
        <v>23.528449933686996</v>
      </c>
      <c r="AW18" s="47">
        <v>0.56</v>
      </c>
      <c r="AX18" s="24">
        <f>$AW$18*AX39*$B$45</f>
        <v>4015.2000000000003</v>
      </c>
      <c r="AY18" s="24">
        <f>$AW$18*AY39*$B$45</f>
        <v>3436.608</v>
      </c>
      <c r="AZ18" s="24">
        <f>$AW$18*AZ39*$B$45</f>
        <v>542.9760000000001</v>
      </c>
      <c r="BA18" s="25" t="s">
        <v>10</v>
      </c>
      <c r="BB18" s="23">
        <v>23.528449933686996</v>
      </c>
      <c r="BC18" s="47">
        <v>0.37</v>
      </c>
      <c r="BD18" s="24">
        <f>$BC$18*$B$45*BD39</f>
        <v>3019.644</v>
      </c>
      <c r="BE18" s="25" t="s">
        <v>10</v>
      </c>
      <c r="BF18" s="12">
        <v>0.56</v>
      </c>
      <c r="BG18" s="24">
        <f aca="true" t="shared" si="18" ref="BG18:BL18">$BF$18*BG39*$B$45</f>
        <v>4060.896</v>
      </c>
      <c r="BH18" s="24">
        <f t="shared" si="18"/>
        <v>4107.936000000001</v>
      </c>
      <c r="BI18" s="24">
        <f t="shared" si="18"/>
        <v>2704.8</v>
      </c>
      <c r="BJ18" s="24">
        <f t="shared" si="18"/>
        <v>3538.0800000000004</v>
      </c>
      <c r="BK18" s="24">
        <f t="shared" si="18"/>
        <v>3602.5920000000006</v>
      </c>
      <c r="BL18" s="24">
        <f t="shared" si="18"/>
        <v>4904.928</v>
      </c>
    </row>
    <row r="19" spans="1:64" ht="12.75">
      <c r="A19" s="51" t="s">
        <v>19</v>
      </c>
      <c r="B19" s="51"/>
      <c r="C19" s="51"/>
      <c r="D19" s="51"/>
      <c r="E19" s="51"/>
      <c r="F19" s="51"/>
      <c r="G19" s="9" t="s">
        <v>10</v>
      </c>
      <c r="H19" s="12">
        <v>0.40813328912466834</v>
      </c>
      <c r="I19" s="12">
        <v>0.27</v>
      </c>
      <c r="J19" s="24">
        <f>$I$19*J39*$B$45</f>
        <v>755.244</v>
      </c>
      <c r="K19" s="24">
        <f>$I$19*K39*$B$45</f>
        <v>1816.3440000000003</v>
      </c>
      <c r="L19" s="24">
        <f>$I$19*L39*$B$45</f>
        <v>1841.292</v>
      </c>
      <c r="M19" s="24">
        <f>$I$19*M39*$B$45</f>
        <v>2265.4080000000004</v>
      </c>
      <c r="N19" s="25" t="s">
        <v>10</v>
      </c>
      <c r="O19" s="23">
        <v>0.40813328912466834</v>
      </c>
      <c r="P19" s="12">
        <v>0.27</v>
      </c>
      <c r="Q19" s="24">
        <f aca="true" t="shared" si="19" ref="Q19:X19">$P$19*Q39*$B$45</f>
        <v>1777.1399999999999</v>
      </c>
      <c r="R19" s="24">
        <f t="shared" si="19"/>
        <v>1614.1680000000001</v>
      </c>
      <c r="S19" s="24">
        <f>$P$19*S39*$B$45</f>
        <v>1529.2800000000002</v>
      </c>
      <c r="T19" s="24">
        <f t="shared" si="19"/>
        <v>2241.7560000000003</v>
      </c>
      <c r="U19" s="24">
        <f t="shared" si="19"/>
        <v>1381.2120000000002</v>
      </c>
      <c r="V19" s="24">
        <f t="shared" si="19"/>
        <v>1777.4640000000002</v>
      </c>
      <c r="W19" s="24">
        <f t="shared" si="19"/>
        <v>1659.2040000000002</v>
      </c>
      <c r="X19" s="24">
        <f t="shared" si="19"/>
        <v>1602.504</v>
      </c>
      <c r="Y19" s="25" t="s">
        <v>10</v>
      </c>
      <c r="Z19" s="24">
        <f>$P$19*Z39*$B$45</f>
        <v>0</v>
      </c>
      <c r="AA19" s="66">
        <v>0.27</v>
      </c>
      <c r="AB19" s="24">
        <f aca="true" t="shared" si="20" ref="AB19:AT19">$AA$19*AB39*$B$45</f>
        <v>1450.2240000000002</v>
      </c>
      <c r="AC19" s="24">
        <f t="shared" si="20"/>
        <v>1670.8680000000004</v>
      </c>
      <c r="AD19" s="24">
        <f t="shared" si="20"/>
        <v>1674.7560000000003</v>
      </c>
      <c r="AE19" s="24">
        <f t="shared" si="20"/>
        <v>1667.304</v>
      </c>
      <c r="AF19" s="24">
        <f t="shared" si="20"/>
        <v>1673.7840000000003</v>
      </c>
      <c r="AG19" s="24">
        <f t="shared" si="20"/>
        <v>1669.248</v>
      </c>
      <c r="AH19" s="24">
        <f t="shared" si="20"/>
        <v>1678.3200000000002</v>
      </c>
      <c r="AI19" s="24">
        <f t="shared" si="20"/>
        <v>1965.0600000000004</v>
      </c>
      <c r="AJ19" s="24">
        <f t="shared" si="20"/>
        <v>1728.5400000000002</v>
      </c>
      <c r="AK19" s="24">
        <f t="shared" si="20"/>
        <v>1706.5080000000003</v>
      </c>
      <c r="AL19" s="24">
        <f t="shared" si="20"/>
        <v>1764.8280000000002</v>
      </c>
      <c r="AM19" s="24">
        <f t="shared" si="20"/>
        <v>1317.708</v>
      </c>
      <c r="AN19" s="24">
        <f t="shared" si="20"/>
        <v>1364.04</v>
      </c>
      <c r="AO19" s="24">
        <f t="shared" si="20"/>
        <v>1694.8440000000003</v>
      </c>
      <c r="AP19" s="24">
        <f t="shared" si="20"/>
        <v>2401.164</v>
      </c>
      <c r="AQ19" s="24">
        <f t="shared" si="20"/>
        <v>1708.7759999999998</v>
      </c>
      <c r="AR19" s="24">
        <f t="shared" si="20"/>
        <v>1763.5319999999997</v>
      </c>
      <c r="AS19" s="24">
        <f t="shared" si="20"/>
        <v>1694.8440000000003</v>
      </c>
      <c r="AT19" s="24">
        <f t="shared" si="20"/>
        <v>1713.96</v>
      </c>
      <c r="AU19" s="25" t="s">
        <v>10</v>
      </c>
      <c r="AV19" s="23">
        <v>0.40813328912466834</v>
      </c>
      <c r="AW19" s="47">
        <v>0.27</v>
      </c>
      <c r="AX19" s="24">
        <f>$AW$19*AX39*$B$45</f>
        <v>1935.9</v>
      </c>
      <c r="AY19" s="24">
        <f>$AW$19*AY39*$B$45</f>
        <v>1656.9360000000001</v>
      </c>
      <c r="AZ19" s="24">
        <f>$AW$19*AZ39*$B$45</f>
        <v>261.792</v>
      </c>
      <c r="BA19" s="25" t="s">
        <v>10</v>
      </c>
      <c r="BB19" s="23">
        <v>0.40813328912466834</v>
      </c>
      <c r="BC19" s="47">
        <v>0.28</v>
      </c>
      <c r="BD19" s="24">
        <f>$BC$19*BD39*$B$45</f>
        <v>2285.1360000000004</v>
      </c>
      <c r="BE19" s="25" t="s">
        <v>10</v>
      </c>
      <c r="BF19" s="12">
        <v>0.28</v>
      </c>
      <c r="BG19" s="24">
        <f aca="true" t="shared" si="21" ref="BG19:BL19">$BF$19*$B$45*BG39</f>
        <v>2030.448</v>
      </c>
      <c r="BH19" s="24">
        <f t="shared" si="21"/>
        <v>2053.968</v>
      </c>
      <c r="BI19" s="24">
        <f t="shared" si="21"/>
        <v>1352.4</v>
      </c>
      <c r="BJ19" s="24">
        <f t="shared" si="21"/>
        <v>1769.0400000000002</v>
      </c>
      <c r="BK19" s="24">
        <f t="shared" si="21"/>
        <v>1801.2960000000003</v>
      </c>
      <c r="BL19" s="24">
        <f t="shared" si="21"/>
        <v>2452.464</v>
      </c>
    </row>
    <row r="20" spans="1:64" ht="27" customHeight="1">
      <c r="A20" s="75" t="s">
        <v>31</v>
      </c>
      <c r="B20" s="76"/>
      <c r="C20" s="76"/>
      <c r="D20" s="76"/>
      <c r="E20" s="76"/>
      <c r="F20" s="77"/>
      <c r="G20" s="13" t="s">
        <v>20</v>
      </c>
      <c r="H20" s="12">
        <v>12.083350464190978</v>
      </c>
      <c r="I20" s="12">
        <v>0.66</v>
      </c>
      <c r="J20" s="24">
        <f>$I$20*J39*$B$45</f>
        <v>1846.152</v>
      </c>
      <c r="K20" s="24">
        <f>$I$20*K39*$B$45</f>
        <v>4439.952</v>
      </c>
      <c r="L20" s="24">
        <f>$I$20*L39*$B$45</f>
        <v>4500.936</v>
      </c>
      <c r="M20" s="24">
        <f>$I$20*M39*$B$45</f>
        <v>5537.664000000001</v>
      </c>
      <c r="N20" s="27" t="s">
        <v>20</v>
      </c>
      <c r="O20" s="23">
        <v>12.083350464190978</v>
      </c>
      <c r="P20" s="12">
        <v>0.66</v>
      </c>
      <c r="Q20" s="24">
        <f aca="true" t="shared" si="22" ref="Q20:X20">$P$20*Q39*$B$45</f>
        <v>4344.12</v>
      </c>
      <c r="R20" s="24">
        <f t="shared" si="22"/>
        <v>3945.744</v>
      </c>
      <c r="S20" s="24">
        <f>$P$20*S39*$B$45</f>
        <v>3738.2400000000007</v>
      </c>
      <c r="T20" s="24">
        <f t="shared" si="22"/>
        <v>5479.848</v>
      </c>
      <c r="U20" s="24">
        <f t="shared" si="22"/>
        <v>3376.2960000000003</v>
      </c>
      <c r="V20" s="24">
        <f t="shared" si="22"/>
        <v>4344.912</v>
      </c>
      <c r="W20" s="24">
        <f t="shared" si="22"/>
        <v>4055.8320000000003</v>
      </c>
      <c r="X20" s="24">
        <f t="shared" si="22"/>
        <v>3917.2320000000004</v>
      </c>
      <c r="Y20" s="27" t="s">
        <v>20</v>
      </c>
      <c r="Z20" s="24">
        <f>$P$20*Z39*$B$45</f>
        <v>0</v>
      </c>
      <c r="AA20" s="66">
        <v>0.66</v>
      </c>
      <c r="AB20" s="24">
        <f aca="true" t="shared" si="23" ref="AB20:AT20">$AA$20*AB39*$B$45</f>
        <v>3544.9920000000006</v>
      </c>
      <c r="AC20" s="24">
        <f t="shared" si="23"/>
        <v>4084.344</v>
      </c>
      <c r="AD20" s="24">
        <f t="shared" si="23"/>
        <v>4093.848</v>
      </c>
      <c r="AE20" s="24">
        <f t="shared" si="23"/>
        <v>4075.6320000000005</v>
      </c>
      <c r="AF20" s="24">
        <f t="shared" si="23"/>
        <v>4091.472</v>
      </c>
      <c r="AG20" s="24">
        <f t="shared" si="23"/>
        <v>4080.3840000000005</v>
      </c>
      <c r="AH20" s="24">
        <f t="shared" si="23"/>
        <v>4102.5599999999995</v>
      </c>
      <c r="AI20" s="24">
        <f t="shared" si="23"/>
        <v>4803.4800000000005</v>
      </c>
      <c r="AJ20" s="24">
        <f t="shared" si="23"/>
        <v>4225.32</v>
      </c>
      <c r="AK20" s="24">
        <f t="shared" si="23"/>
        <v>4171.464000000001</v>
      </c>
      <c r="AL20" s="24">
        <f t="shared" si="23"/>
        <v>4314.024000000001</v>
      </c>
      <c r="AM20" s="24">
        <f t="shared" si="23"/>
        <v>3221.0640000000003</v>
      </c>
      <c r="AN20" s="24">
        <f t="shared" si="23"/>
        <v>3334.32</v>
      </c>
      <c r="AO20" s="24">
        <f t="shared" si="23"/>
        <v>4142.952</v>
      </c>
      <c r="AP20" s="24">
        <f t="shared" si="23"/>
        <v>5869.512000000001</v>
      </c>
      <c r="AQ20" s="24">
        <f t="shared" si="23"/>
        <v>4177.008</v>
      </c>
      <c r="AR20" s="24">
        <f t="shared" si="23"/>
        <v>4310.856</v>
      </c>
      <c r="AS20" s="24">
        <f t="shared" si="23"/>
        <v>4142.952</v>
      </c>
      <c r="AT20" s="24">
        <f t="shared" si="23"/>
        <v>4189.68</v>
      </c>
      <c r="AU20" s="27" t="s">
        <v>20</v>
      </c>
      <c r="AV20" s="23">
        <v>12.083350464190978</v>
      </c>
      <c r="AW20" s="47">
        <v>0.66</v>
      </c>
      <c r="AX20" s="24">
        <f>$AW$20*AX39*$B$45</f>
        <v>4732.200000000001</v>
      </c>
      <c r="AY20" s="24">
        <f>$AW$20*AY39*$B$45</f>
        <v>4050.288</v>
      </c>
      <c r="AZ20" s="24">
        <f>$AW$20*AZ39*$B$45</f>
        <v>639.936</v>
      </c>
      <c r="BA20" s="27" t="s">
        <v>20</v>
      </c>
      <c r="BB20" s="23">
        <v>12.083350464190978</v>
      </c>
      <c r="BC20" s="47">
        <v>0.68</v>
      </c>
      <c r="BD20" s="24">
        <f>$BC$20*BD39*$B$45</f>
        <v>5549.616000000001</v>
      </c>
      <c r="BE20" s="27" t="s">
        <v>20</v>
      </c>
      <c r="BF20" s="12">
        <v>0.28</v>
      </c>
      <c r="BG20" s="24">
        <f aca="true" t="shared" si="24" ref="BG20:BL20">$BF$20*BG39*$B$45</f>
        <v>2030.448</v>
      </c>
      <c r="BH20" s="24">
        <f t="shared" si="24"/>
        <v>2053.9680000000003</v>
      </c>
      <c r="BI20" s="24">
        <f t="shared" si="24"/>
        <v>1352.4</v>
      </c>
      <c r="BJ20" s="24">
        <f t="shared" si="24"/>
        <v>1769.0400000000002</v>
      </c>
      <c r="BK20" s="24">
        <f t="shared" si="24"/>
        <v>1801.2960000000003</v>
      </c>
      <c r="BL20" s="24">
        <f t="shared" si="24"/>
        <v>2452.464</v>
      </c>
    </row>
    <row r="21" spans="1:64" ht="12.75">
      <c r="A21" s="51" t="s">
        <v>32</v>
      </c>
      <c r="B21" s="51"/>
      <c r="C21" s="51"/>
      <c r="D21" s="51"/>
      <c r="E21" s="51"/>
      <c r="F21" s="51"/>
      <c r="G21" s="9" t="s">
        <v>10</v>
      </c>
      <c r="H21" s="12">
        <v>7.994505494505494</v>
      </c>
      <c r="I21" s="12">
        <v>0.63</v>
      </c>
      <c r="J21" s="24">
        <f>$I$21*J39*$B$45</f>
        <v>1762.236</v>
      </c>
      <c r="K21" s="24">
        <f>$I$21*K39*$B$45</f>
        <v>4238.136</v>
      </c>
      <c r="L21" s="24">
        <f>$I$21*L39*$B$45</f>
        <v>4296.348</v>
      </c>
      <c r="M21" s="24">
        <f>$I$21*M39*$B$45</f>
        <v>5285.952</v>
      </c>
      <c r="N21" s="25" t="s">
        <v>10</v>
      </c>
      <c r="O21" s="23">
        <v>7.994505494505494</v>
      </c>
      <c r="P21" s="12">
        <v>0.63</v>
      </c>
      <c r="Q21" s="24">
        <f aca="true" t="shared" si="25" ref="Q21:X21">$P$21*Q39*$B$45</f>
        <v>4146.66</v>
      </c>
      <c r="R21" s="24">
        <f t="shared" si="25"/>
        <v>3766.392</v>
      </c>
      <c r="S21" s="24">
        <f>$P$21*S39*$B$45</f>
        <v>3568.32</v>
      </c>
      <c r="T21" s="24">
        <f t="shared" si="25"/>
        <v>5230.764</v>
      </c>
      <c r="U21" s="24">
        <f t="shared" si="25"/>
        <v>3222.8280000000004</v>
      </c>
      <c r="V21" s="24">
        <f t="shared" si="25"/>
        <v>4147.416</v>
      </c>
      <c r="W21" s="24">
        <f t="shared" si="25"/>
        <v>3871.4759999999997</v>
      </c>
      <c r="X21" s="24">
        <f t="shared" si="25"/>
        <v>3739.1760000000004</v>
      </c>
      <c r="Y21" s="25" t="s">
        <v>10</v>
      </c>
      <c r="Z21" s="24">
        <f>$P$21*Z39*$B$45</f>
        <v>0</v>
      </c>
      <c r="AA21" s="66">
        <v>0.63</v>
      </c>
      <c r="AB21" s="24">
        <f aca="true" t="shared" si="26" ref="AB21:AT21">$AA$21*AB39*$B$45</f>
        <v>3383.8559999999998</v>
      </c>
      <c r="AC21" s="24">
        <f t="shared" si="26"/>
        <v>3898.692</v>
      </c>
      <c r="AD21" s="24">
        <f t="shared" si="26"/>
        <v>3907.764</v>
      </c>
      <c r="AE21" s="24">
        <f t="shared" si="26"/>
        <v>3890.376</v>
      </c>
      <c r="AF21" s="24">
        <f t="shared" si="26"/>
        <v>3905.496</v>
      </c>
      <c r="AG21" s="24">
        <f t="shared" si="26"/>
        <v>3894.9120000000003</v>
      </c>
      <c r="AH21" s="24">
        <f t="shared" si="26"/>
        <v>3916.08</v>
      </c>
      <c r="AI21" s="24">
        <f t="shared" si="26"/>
        <v>4585.14</v>
      </c>
      <c r="AJ21" s="24">
        <f t="shared" si="26"/>
        <v>4033.26</v>
      </c>
      <c r="AK21" s="24">
        <f t="shared" si="26"/>
        <v>3981.8520000000003</v>
      </c>
      <c r="AL21" s="24">
        <f t="shared" si="26"/>
        <v>4117.932000000001</v>
      </c>
      <c r="AM21" s="24">
        <f t="shared" si="26"/>
        <v>3074.652</v>
      </c>
      <c r="AN21" s="24">
        <f t="shared" si="26"/>
        <v>3182.76</v>
      </c>
      <c r="AO21" s="24">
        <f t="shared" si="26"/>
        <v>3954.636</v>
      </c>
      <c r="AP21" s="24">
        <f t="shared" si="26"/>
        <v>5602.716</v>
      </c>
      <c r="AQ21" s="24">
        <f t="shared" si="26"/>
        <v>3987.1440000000002</v>
      </c>
      <c r="AR21" s="24">
        <f t="shared" si="26"/>
        <v>4114.907999999999</v>
      </c>
      <c r="AS21" s="24">
        <f t="shared" si="26"/>
        <v>3954.636</v>
      </c>
      <c r="AT21" s="24">
        <f t="shared" si="26"/>
        <v>3999.24</v>
      </c>
      <c r="AU21" s="25" t="s">
        <v>10</v>
      </c>
      <c r="AV21" s="23">
        <v>7.994505494505494</v>
      </c>
      <c r="AW21" s="47">
        <v>0.63</v>
      </c>
      <c r="AX21" s="24">
        <f>$AW$21*AX39*$B$45</f>
        <v>4517.1</v>
      </c>
      <c r="AY21" s="24">
        <f>$AW$21*AY39*$B$45</f>
        <v>3866.184</v>
      </c>
      <c r="AZ21" s="24">
        <f>$AW$21*AZ39*$B$45</f>
        <v>610.848</v>
      </c>
      <c r="BA21" s="25" t="s">
        <v>10</v>
      </c>
      <c r="BB21" s="23">
        <v>7.994505494505494</v>
      </c>
      <c r="BC21" s="47">
        <v>0.63</v>
      </c>
      <c r="BD21" s="24">
        <f>$BC$21*BD39*$B$45</f>
        <v>5141.5560000000005</v>
      </c>
      <c r="BE21" s="25" t="s">
        <v>10</v>
      </c>
      <c r="BF21" s="12">
        <v>0.45</v>
      </c>
      <c r="BG21" s="24">
        <f aca="true" t="shared" si="27" ref="BG21:BL21">$BF$21*BG39*$B$45</f>
        <v>3263.2200000000003</v>
      </c>
      <c r="BH21" s="24">
        <f t="shared" si="27"/>
        <v>3301.0199999999995</v>
      </c>
      <c r="BI21" s="24">
        <f t="shared" si="27"/>
        <v>2173.5</v>
      </c>
      <c r="BJ21" s="24">
        <f t="shared" si="27"/>
        <v>2843.1000000000004</v>
      </c>
      <c r="BK21" s="24">
        <f t="shared" si="27"/>
        <v>2894.94</v>
      </c>
      <c r="BL21" s="24">
        <f t="shared" si="27"/>
        <v>3941.46</v>
      </c>
    </row>
    <row r="22" spans="1:64" ht="12.75">
      <c r="A22" s="51" t="s">
        <v>33</v>
      </c>
      <c r="B22" s="51"/>
      <c r="C22" s="51"/>
      <c r="D22" s="51"/>
      <c r="E22" s="51"/>
      <c r="F22" s="51"/>
      <c r="G22" s="9" t="s">
        <v>10</v>
      </c>
      <c r="H22" s="12">
        <v>7.994505494505494</v>
      </c>
      <c r="I22" s="12">
        <v>2.97</v>
      </c>
      <c r="J22" s="24">
        <f>$I$22*J39*$B$45</f>
        <v>8307.684000000001</v>
      </c>
      <c r="K22" s="24">
        <f>$I$22*K39*$B$45</f>
        <v>19979.784000000003</v>
      </c>
      <c r="L22" s="24">
        <f>$I$22*L39*$B$45</f>
        <v>20254.212</v>
      </c>
      <c r="M22" s="24">
        <f>$I$22*M39*$B$45</f>
        <v>24919.488000000005</v>
      </c>
      <c r="N22" s="25" t="s">
        <v>10</v>
      </c>
      <c r="O22" s="23">
        <v>7.994505494505494</v>
      </c>
      <c r="P22" s="12">
        <v>2.97</v>
      </c>
      <c r="Q22" s="24">
        <f aca="true" t="shared" si="28" ref="Q22:X22">$P$22*Q39*$B$45</f>
        <v>19548.54</v>
      </c>
      <c r="R22" s="24">
        <f t="shared" si="28"/>
        <v>17755.847999999998</v>
      </c>
      <c r="S22" s="24">
        <f>$P$22*S39*$B$45</f>
        <v>16822.08</v>
      </c>
      <c r="T22" s="24">
        <f t="shared" si="28"/>
        <v>24659.316000000003</v>
      </c>
      <c r="U22" s="24">
        <f t="shared" si="28"/>
        <v>15193.332000000002</v>
      </c>
      <c r="V22" s="24">
        <f t="shared" si="28"/>
        <v>19552.104</v>
      </c>
      <c r="W22" s="24">
        <f t="shared" si="28"/>
        <v>18251.244000000002</v>
      </c>
      <c r="X22" s="24">
        <f t="shared" si="28"/>
        <v>17627.544</v>
      </c>
      <c r="Y22" s="25" t="s">
        <v>10</v>
      </c>
      <c r="Z22" s="24">
        <f>$P$22*Z39*$B$45</f>
        <v>0</v>
      </c>
      <c r="AA22" s="66">
        <v>2.97</v>
      </c>
      <c r="AB22" s="24">
        <f aca="true" t="shared" si="29" ref="AB22:AT22">$AA$22*AB39*$B$45</f>
        <v>15952.464</v>
      </c>
      <c r="AC22" s="24">
        <f t="shared" si="29"/>
        <v>18379.548000000003</v>
      </c>
      <c r="AD22" s="24">
        <f t="shared" si="29"/>
        <v>18422.316</v>
      </c>
      <c r="AE22" s="24">
        <f t="shared" si="29"/>
        <v>18340.344</v>
      </c>
      <c r="AF22" s="24">
        <f t="shared" si="29"/>
        <v>18411.624000000003</v>
      </c>
      <c r="AG22" s="24">
        <f t="shared" si="29"/>
        <v>18361.728000000003</v>
      </c>
      <c r="AH22" s="24">
        <f t="shared" si="29"/>
        <v>18461.52</v>
      </c>
      <c r="AI22" s="24">
        <f t="shared" si="29"/>
        <v>21615.66</v>
      </c>
      <c r="AJ22" s="24">
        <f t="shared" si="29"/>
        <v>19013.940000000002</v>
      </c>
      <c r="AK22" s="24">
        <f t="shared" si="29"/>
        <v>18771.588000000003</v>
      </c>
      <c r="AL22" s="24">
        <f t="shared" si="29"/>
        <v>19413.108000000004</v>
      </c>
      <c r="AM22" s="24">
        <f t="shared" si="29"/>
        <v>14494.788</v>
      </c>
      <c r="AN22" s="24">
        <f t="shared" si="29"/>
        <v>15004.440000000002</v>
      </c>
      <c r="AO22" s="24">
        <f t="shared" si="29"/>
        <v>18643.284000000003</v>
      </c>
      <c r="AP22" s="24">
        <f t="shared" si="29"/>
        <v>26412.804</v>
      </c>
      <c r="AQ22" s="24">
        <f t="shared" si="29"/>
        <v>18796.536</v>
      </c>
      <c r="AR22" s="24">
        <f t="shared" si="29"/>
        <v>19398.852</v>
      </c>
      <c r="AS22" s="24">
        <f t="shared" si="29"/>
        <v>18643.284000000003</v>
      </c>
      <c r="AT22" s="24">
        <f t="shared" si="29"/>
        <v>18853.56</v>
      </c>
      <c r="AU22" s="25" t="s">
        <v>10</v>
      </c>
      <c r="AV22" s="23">
        <v>7.994505494505494</v>
      </c>
      <c r="AW22" s="47">
        <v>2.97</v>
      </c>
      <c r="AX22" s="24">
        <f>$AW$22*AX39*$B$45</f>
        <v>21294.9</v>
      </c>
      <c r="AY22" s="24">
        <f>$AW$22*AY39*$B$45</f>
        <v>18226.296</v>
      </c>
      <c r="AZ22" s="24">
        <f>$AW$22*AZ39*$B$45</f>
        <v>2879.712</v>
      </c>
      <c r="BA22" s="25" t="s">
        <v>10</v>
      </c>
      <c r="BB22" s="23">
        <v>7.994505494505494</v>
      </c>
      <c r="BC22" s="47">
        <v>2.74</v>
      </c>
      <c r="BD22" s="24">
        <f>$BC$22*BD39*$B$45</f>
        <v>22361.688000000002</v>
      </c>
      <c r="BE22" s="25" t="s">
        <v>10</v>
      </c>
      <c r="BF22" s="23">
        <v>2.74</v>
      </c>
      <c r="BG22" s="24">
        <f aca="true" t="shared" si="30" ref="BG22:BL22">$BF$22*BG39*$B$45</f>
        <v>19869.384</v>
      </c>
      <c r="BH22" s="24">
        <f t="shared" si="30"/>
        <v>20099.544</v>
      </c>
      <c r="BI22" s="24">
        <f t="shared" si="30"/>
        <v>13234.2</v>
      </c>
      <c r="BJ22" s="24">
        <f t="shared" si="30"/>
        <v>17311.32</v>
      </c>
      <c r="BK22" s="24">
        <f t="shared" si="30"/>
        <v>17626.968</v>
      </c>
      <c r="BL22" s="24">
        <f t="shared" si="30"/>
        <v>23999.112</v>
      </c>
    </row>
    <row r="23" spans="1:64" ht="12.75">
      <c r="A23" s="51" t="s">
        <v>34</v>
      </c>
      <c r="B23" s="51"/>
      <c r="C23" s="51"/>
      <c r="D23" s="51"/>
      <c r="E23" s="51"/>
      <c r="F23" s="51"/>
      <c r="G23" s="9" t="s">
        <v>10</v>
      </c>
      <c r="H23" s="12">
        <v>7.994505494505494</v>
      </c>
      <c r="I23" s="12">
        <v>3.21</v>
      </c>
      <c r="J23" s="24">
        <f>$I$23*J39*$B$45</f>
        <v>8979.011999999999</v>
      </c>
      <c r="K23" s="24">
        <f>$I$23*K39*$B$45</f>
        <v>21594.312</v>
      </c>
      <c r="L23" s="24">
        <f>$I$23*L39*$B$45</f>
        <v>21890.915999999997</v>
      </c>
      <c r="M23" s="24">
        <f>$I$23*M39*$B$45</f>
        <v>26933.184</v>
      </c>
      <c r="N23" s="25" t="s">
        <v>10</v>
      </c>
      <c r="O23" s="23">
        <v>7.994505494505494</v>
      </c>
      <c r="P23" s="12">
        <v>3.21</v>
      </c>
      <c r="Q23" s="24">
        <f aca="true" t="shared" si="31" ref="Q23:X23">$P$23*Q39*$B$45</f>
        <v>21128.22</v>
      </c>
      <c r="R23" s="24">
        <f t="shared" si="31"/>
        <v>19190.664</v>
      </c>
      <c r="S23" s="24">
        <f>$P$23*S39*$B$45</f>
        <v>18181.44</v>
      </c>
      <c r="T23" s="24">
        <f t="shared" si="31"/>
        <v>26651.987999999998</v>
      </c>
      <c r="U23" s="24">
        <f t="shared" si="31"/>
        <v>16421.076</v>
      </c>
      <c r="V23" s="24">
        <f t="shared" si="31"/>
        <v>21132.072</v>
      </c>
      <c r="W23" s="24">
        <f t="shared" si="31"/>
        <v>19726.092</v>
      </c>
      <c r="X23" s="24">
        <f t="shared" si="31"/>
        <v>19051.992000000002</v>
      </c>
      <c r="Y23" s="25" t="s">
        <v>10</v>
      </c>
      <c r="Z23" s="24">
        <f>$P$23*Z39*$B$45</f>
        <v>0</v>
      </c>
      <c r="AA23" s="66">
        <v>3.21</v>
      </c>
      <c r="AB23" s="24">
        <f aca="true" t="shared" si="32" ref="AB23:AT23">$AA$23*AB39*$B$45</f>
        <v>17241.552</v>
      </c>
      <c r="AC23" s="24">
        <f t="shared" si="32"/>
        <v>19864.764000000003</v>
      </c>
      <c r="AD23" s="24">
        <f t="shared" si="32"/>
        <v>19910.987999999998</v>
      </c>
      <c r="AE23" s="24">
        <f t="shared" si="32"/>
        <v>19822.392</v>
      </c>
      <c r="AF23" s="24">
        <f t="shared" si="32"/>
        <v>19899.432</v>
      </c>
      <c r="AG23" s="24">
        <f t="shared" si="32"/>
        <v>19845.504</v>
      </c>
      <c r="AH23" s="24">
        <f t="shared" si="32"/>
        <v>19953.36</v>
      </c>
      <c r="AI23" s="24">
        <f t="shared" si="32"/>
        <v>23362.38</v>
      </c>
      <c r="AJ23" s="24">
        <f t="shared" si="32"/>
        <v>20550.420000000002</v>
      </c>
      <c r="AK23" s="24">
        <f t="shared" si="32"/>
        <v>20288.484</v>
      </c>
      <c r="AL23" s="24">
        <f t="shared" si="32"/>
        <v>20981.844</v>
      </c>
      <c r="AM23" s="24">
        <f t="shared" si="32"/>
        <v>15666.084</v>
      </c>
      <c r="AN23" s="24">
        <f t="shared" si="32"/>
        <v>16216.920000000002</v>
      </c>
      <c r="AO23" s="24">
        <f t="shared" si="32"/>
        <v>20149.812</v>
      </c>
      <c r="AP23" s="24">
        <f t="shared" si="32"/>
        <v>28547.172</v>
      </c>
      <c r="AQ23" s="24">
        <f t="shared" si="32"/>
        <v>20315.448</v>
      </c>
      <c r="AR23" s="24">
        <f t="shared" si="32"/>
        <v>20966.435999999998</v>
      </c>
      <c r="AS23" s="24">
        <f t="shared" si="32"/>
        <v>20149.812</v>
      </c>
      <c r="AT23" s="24">
        <f t="shared" si="32"/>
        <v>20377.079999999998</v>
      </c>
      <c r="AU23" s="25" t="s">
        <v>10</v>
      </c>
      <c r="AV23" s="23">
        <v>7.994505494505494</v>
      </c>
      <c r="AW23" s="47">
        <v>3.21</v>
      </c>
      <c r="AX23" s="24">
        <f>$AW$23*AX39*$B$45</f>
        <v>23015.699999999997</v>
      </c>
      <c r="AY23" s="24">
        <f>$AW$23*AY39*$B$45</f>
        <v>19699.127999999997</v>
      </c>
      <c r="AZ23" s="24">
        <f>$AW$23*AZ39*$B$45</f>
        <v>3112.416</v>
      </c>
      <c r="BA23" s="25" t="s">
        <v>10</v>
      </c>
      <c r="BB23" s="23">
        <v>7.994505494505494</v>
      </c>
      <c r="BC23" s="47">
        <v>0</v>
      </c>
      <c r="BD23" s="24">
        <f>$BC$23*BD39*$B$45</f>
        <v>0</v>
      </c>
      <c r="BE23" s="25" t="s">
        <v>10</v>
      </c>
      <c r="BF23" s="23">
        <v>3.21</v>
      </c>
      <c r="BG23" s="24">
        <f aca="true" t="shared" si="33" ref="BG23:BL23">$BF$23*BG39*$B$45</f>
        <v>23277.636</v>
      </c>
      <c r="BH23" s="24">
        <f t="shared" si="33"/>
        <v>23547.275999999998</v>
      </c>
      <c r="BI23" s="24">
        <f t="shared" si="33"/>
        <v>15504.300000000001</v>
      </c>
      <c r="BJ23" s="24">
        <f t="shared" si="33"/>
        <v>20280.78</v>
      </c>
      <c r="BK23" s="24">
        <f t="shared" si="33"/>
        <v>20650.572</v>
      </c>
      <c r="BL23" s="24">
        <f t="shared" si="33"/>
        <v>28115.748</v>
      </c>
    </row>
    <row r="24" spans="1:64" ht="13.5" customHeight="1">
      <c r="A24" s="84" t="s">
        <v>21</v>
      </c>
      <c r="B24" s="85"/>
      <c r="C24" s="85"/>
      <c r="D24" s="85"/>
      <c r="E24" s="85"/>
      <c r="F24" s="86"/>
      <c r="G24" s="11"/>
      <c r="H24" s="6">
        <f aca="true" t="shared" si="34" ref="H24:M24">SUM(H25:H28)</f>
        <v>33.76989389920425</v>
      </c>
      <c r="I24" s="42">
        <f t="shared" si="34"/>
        <v>1.71</v>
      </c>
      <c r="J24" s="21">
        <f t="shared" si="34"/>
        <v>4783.212</v>
      </c>
      <c r="K24" s="21">
        <f t="shared" si="34"/>
        <v>11503.512</v>
      </c>
      <c r="L24" s="21">
        <f t="shared" si="34"/>
        <v>11661.516000000001</v>
      </c>
      <c r="M24" s="31">
        <f t="shared" si="34"/>
        <v>14347.584</v>
      </c>
      <c r="N24" s="26"/>
      <c r="O24" s="28">
        <f aca="true" t="shared" si="35" ref="O24:X24">SUM(O25:O28)</f>
        <v>33.76989389920425</v>
      </c>
      <c r="P24" s="42">
        <f t="shared" si="35"/>
        <v>1.71</v>
      </c>
      <c r="Q24" s="21">
        <f t="shared" si="35"/>
        <v>11255.220000000001</v>
      </c>
      <c r="R24" s="21">
        <f t="shared" si="35"/>
        <v>10223.064</v>
      </c>
      <c r="S24" s="21">
        <f>SUM(S25:S28)</f>
        <v>9685.44</v>
      </c>
      <c r="T24" s="21">
        <f t="shared" si="35"/>
        <v>14197.788</v>
      </c>
      <c r="U24" s="21">
        <f t="shared" si="35"/>
        <v>8747.676</v>
      </c>
      <c r="V24" s="21">
        <f t="shared" si="35"/>
        <v>11257.272</v>
      </c>
      <c r="W24" s="21">
        <f t="shared" si="35"/>
        <v>10508.292000000001</v>
      </c>
      <c r="X24" s="21">
        <f t="shared" si="35"/>
        <v>10149.192000000001</v>
      </c>
      <c r="Y24" s="26"/>
      <c r="Z24" s="28">
        <f>SUM(Z25:Z28)</f>
        <v>33.76989389920425</v>
      </c>
      <c r="AA24" s="67">
        <f>SUM(AA25:AA28)</f>
        <v>1.71</v>
      </c>
      <c r="AB24" s="31">
        <f>SUM(AB25:AB28)</f>
        <v>9184.752</v>
      </c>
      <c r="AC24" s="31">
        <f aca="true" t="shared" si="36" ref="AC24:AT24">SUM(AC25:AC28)</f>
        <v>10582.164</v>
      </c>
      <c r="AD24" s="31">
        <f t="shared" si="36"/>
        <v>10606.788</v>
      </c>
      <c r="AE24" s="31">
        <f t="shared" si="36"/>
        <v>10559.592000000002</v>
      </c>
      <c r="AF24" s="31">
        <f t="shared" si="36"/>
        <v>10600.632000000001</v>
      </c>
      <c r="AG24" s="31">
        <f t="shared" si="36"/>
        <v>10571.904000000002</v>
      </c>
      <c r="AH24" s="31">
        <f t="shared" si="36"/>
        <v>10629.36</v>
      </c>
      <c r="AI24" s="31">
        <f t="shared" si="36"/>
        <v>12445.380000000001</v>
      </c>
      <c r="AJ24" s="31">
        <f t="shared" si="36"/>
        <v>10947.419999999998</v>
      </c>
      <c r="AK24" s="31">
        <f t="shared" si="36"/>
        <v>10807.884</v>
      </c>
      <c r="AL24" s="31">
        <f t="shared" si="36"/>
        <v>11177.244000000002</v>
      </c>
      <c r="AM24" s="31">
        <f t="shared" si="36"/>
        <v>8345.484</v>
      </c>
      <c r="AN24" s="31">
        <f t="shared" si="36"/>
        <v>8638.92</v>
      </c>
      <c r="AO24" s="31">
        <f t="shared" si="36"/>
        <v>10734.012</v>
      </c>
      <c r="AP24" s="31">
        <f t="shared" si="36"/>
        <v>15207.372</v>
      </c>
      <c r="AQ24" s="31">
        <f t="shared" si="36"/>
        <v>10822.248</v>
      </c>
      <c r="AR24" s="31">
        <f t="shared" si="36"/>
        <v>11169.035999999998</v>
      </c>
      <c r="AS24" s="31">
        <f t="shared" si="36"/>
        <v>10734.012</v>
      </c>
      <c r="AT24" s="31">
        <f t="shared" si="36"/>
        <v>10855.080000000002</v>
      </c>
      <c r="AU24" s="26"/>
      <c r="AV24" s="28">
        <f>SUM(AV25:AV28)</f>
        <v>33.76989389920425</v>
      </c>
      <c r="AW24" s="48">
        <f>SUM(AW25:AW28)</f>
        <v>1.71</v>
      </c>
      <c r="AX24" s="21">
        <f>SUM(AX25:AX28)</f>
        <v>12260.7</v>
      </c>
      <c r="AY24" s="21">
        <f>SUM(AY25:AY28)</f>
        <v>10493.928</v>
      </c>
      <c r="AZ24" s="31">
        <f>SUM(AZ25:AZ28)</f>
        <v>1658.016</v>
      </c>
      <c r="BA24" s="26"/>
      <c r="BB24" s="28">
        <f>SUM(BB25:BB28)</f>
        <v>33.76989389920425</v>
      </c>
      <c r="BC24" s="48">
        <f>SUM(BC25:BC28)</f>
        <v>5.5</v>
      </c>
      <c r="BD24" s="21">
        <f>SUM(BD25:BD28)</f>
        <v>44886.6</v>
      </c>
      <c r="BE24" s="26"/>
      <c r="BF24" s="28">
        <f aca="true" t="shared" si="37" ref="BF24:BL24">SUM(BF25:BF28)</f>
        <v>0.6900000000000001</v>
      </c>
      <c r="BG24" s="21">
        <f t="shared" si="37"/>
        <v>5003.604</v>
      </c>
      <c r="BH24" s="21">
        <f t="shared" si="37"/>
        <v>5061.564</v>
      </c>
      <c r="BI24" s="21">
        <f t="shared" si="37"/>
        <v>3332.7000000000007</v>
      </c>
      <c r="BJ24" s="31">
        <f t="shared" si="37"/>
        <v>4359.42</v>
      </c>
      <c r="BK24" s="31">
        <f t="shared" si="37"/>
        <v>4438.908</v>
      </c>
      <c r="BL24" s="21">
        <f t="shared" si="37"/>
        <v>6043.572</v>
      </c>
    </row>
    <row r="25" spans="1:64" ht="12.75">
      <c r="A25" s="51" t="s">
        <v>35</v>
      </c>
      <c r="B25" s="51"/>
      <c r="C25" s="51"/>
      <c r="D25" s="51"/>
      <c r="E25" s="51"/>
      <c r="F25" s="51"/>
      <c r="G25" s="9" t="s">
        <v>22</v>
      </c>
      <c r="H25" s="10">
        <v>0.3445907540735127</v>
      </c>
      <c r="I25" s="12">
        <v>0</v>
      </c>
      <c r="J25" s="24">
        <f>$I$25*J39*$B$45</f>
        <v>0</v>
      </c>
      <c r="K25" s="24">
        <f>$I$25*K39*$B$45</f>
        <v>0</v>
      </c>
      <c r="L25" s="24">
        <f>$I$25*L39*$B$45</f>
        <v>0</v>
      </c>
      <c r="M25" s="24">
        <f>$I$25*M39*$B$45</f>
        <v>0</v>
      </c>
      <c r="N25" s="25" t="s">
        <v>22</v>
      </c>
      <c r="O25" s="23">
        <v>0.3445907540735127</v>
      </c>
      <c r="P25" s="12">
        <v>0</v>
      </c>
      <c r="Q25" s="24">
        <f aca="true" t="shared" si="38" ref="Q25:X25">$P$25*Q39*$B$45</f>
        <v>0</v>
      </c>
      <c r="R25" s="24">
        <f t="shared" si="38"/>
        <v>0</v>
      </c>
      <c r="S25" s="24">
        <f>$P$25*S39*$B$45</f>
        <v>0</v>
      </c>
      <c r="T25" s="24">
        <f t="shared" si="38"/>
        <v>0</v>
      </c>
      <c r="U25" s="24">
        <f t="shared" si="38"/>
        <v>0</v>
      </c>
      <c r="V25" s="24">
        <f t="shared" si="38"/>
        <v>0</v>
      </c>
      <c r="W25" s="24">
        <f t="shared" si="38"/>
        <v>0</v>
      </c>
      <c r="X25" s="24">
        <f t="shared" si="38"/>
        <v>0</v>
      </c>
      <c r="Y25" s="25" t="s">
        <v>22</v>
      </c>
      <c r="Z25" s="23">
        <v>0.3445907540735127</v>
      </c>
      <c r="AA25" s="65">
        <v>0</v>
      </c>
      <c r="AB25" s="24">
        <f aca="true" t="shared" si="39" ref="AB25:AT25">$AA$25*AB39*$B$45</f>
        <v>0</v>
      </c>
      <c r="AC25" s="24">
        <f t="shared" si="39"/>
        <v>0</v>
      </c>
      <c r="AD25" s="24">
        <f t="shared" si="39"/>
        <v>0</v>
      </c>
      <c r="AE25" s="24">
        <f t="shared" si="39"/>
        <v>0</v>
      </c>
      <c r="AF25" s="24">
        <f t="shared" si="39"/>
        <v>0</v>
      </c>
      <c r="AG25" s="24">
        <f t="shared" si="39"/>
        <v>0</v>
      </c>
      <c r="AH25" s="24">
        <f t="shared" si="39"/>
        <v>0</v>
      </c>
      <c r="AI25" s="24">
        <f t="shared" si="39"/>
        <v>0</v>
      </c>
      <c r="AJ25" s="24">
        <f t="shared" si="39"/>
        <v>0</v>
      </c>
      <c r="AK25" s="24">
        <f t="shared" si="39"/>
        <v>0</v>
      </c>
      <c r="AL25" s="24">
        <f t="shared" si="39"/>
        <v>0</v>
      </c>
      <c r="AM25" s="24">
        <f t="shared" si="39"/>
        <v>0</v>
      </c>
      <c r="AN25" s="24">
        <f t="shared" si="39"/>
        <v>0</v>
      </c>
      <c r="AO25" s="24">
        <f t="shared" si="39"/>
        <v>0</v>
      </c>
      <c r="AP25" s="24">
        <f t="shared" si="39"/>
        <v>0</v>
      </c>
      <c r="AQ25" s="24">
        <f t="shared" si="39"/>
        <v>0</v>
      </c>
      <c r="AR25" s="24">
        <f t="shared" si="39"/>
        <v>0</v>
      </c>
      <c r="AS25" s="24">
        <f t="shared" si="39"/>
        <v>0</v>
      </c>
      <c r="AT25" s="24">
        <f t="shared" si="39"/>
        <v>0</v>
      </c>
      <c r="AU25" s="25" t="s">
        <v>22</v>
      </c>
      <c r="AV25" s="23">
        <v>0.3445907540735127</v>
      </c>
      <c r="AW25" s="47">
        <v>0</v>
      </c>
      <c r="AX25" s="24">
        <f>$AW$25*AX39*$B$45</f>
        <v>0</v>
      </c>
      <c r="AY25" s="24">
        <f>$AW$25*AY39*$B$45</f>
        <v>0</v>
      </c>
      <c r="AZ25" s="24">
        <f>$AW$25*AZ39*$B$45</f>
        <v>0</v>
      </c>
      <c r="BA25" s="25" t="s">
        <v>22</v>
      </c>
      <c r="BB25" s="23">
        <v>0.3445907540735127</v>
      </c>
      <c r="BC25" s="47">
        <v>0</v>
      </c>
      <c r="BD25" s="24">
        <f>$BC$25*BD39*$B$45</f>
        <v>0</v>
      </c>
      <c r="BE25" s="25" t="s">
        <v>22</v>
      </c>
      <c r="BF25" s="23">
        <v>0</v>
      </c>
      <c r="BG25" s="24">
        <f aca="true" t="shared" si="40" ref="BG25:BL25">$BF$25*BG39*$B$45</f>
        <v>0</v>
      </c>
      <c r="BH25" s="24">
        <f t="shared" si="40"/>
        <v>0</v>
      </c>
      <c r="BI25" s="24">
        <f t="shared" si="40"/>
        <v>0</v>
      </c>
      <c r="BJ25" s="24">
        <f t="shared" si="40"/>
        <v>0</v>
      </c>
      <c r="BK25" s="24">
        <f t="shared" si="40"/>
        <v>0</v>
      </c>
      <c r="BL25" s="24">
        <f t="shared" si="40"/>
        <v>0</v>
      </c>
    </row>
    <row r="26" spans="1:64" ht="37.5" customHeight="1">
      <c r="A26" s="75" t="s">
        <v>36</v>
      </c>
      <c r="B26" s="76"/>
      <c r="C26" s="76"/>
      <c r="D26" s="76"/>
      <c r="E26" s="76"/>
      <c r="F26" s="77"/>
      <c r="G26" s="9" t="s">
        <v>22</v>
      </c>
      <c r="H26" s="10">
        <v>7.580996589617279</v>
      </c>
      <c r="I26" s="12">
        <v>0.11</v>
      </c>
      <c r="J26" s="24">
        <f>$I$26*J39*$B$45</f>
        <v>307.692</v>
      </c>
      <c r="K26" s="24">
        <f>$I$26*K39*$B$45</f>
        <v>739.9920000000001</v>
      </c>
      <c r="L26" s="24">
        <f>$I$26*L39*$B$45</f>
        <v>750.156</v>
      </c>
      <c r="M26" s="24">
        <f>$I$26*M39*$B$45</f>
        <v>922.9440000000001</v>
      </c>
      <c r="N26" s="25" t="s">
        <v>22</v>
      </c>
      <c r="O26" s="23">
        <v>7.580996589617279</v>
      </c>
      <c r="P26" s="12">
        <v>0.11</v>
      </c>
      <c r="Q26" s="24">
        <f aca="true" t="shared" si="41" ref="Q26:X26">$P$26*Q39*$B$45</f>
        <v>724.02</v>
      </c>
      <c r="R26" s="24">
        <f t="shared" si="41"/>
        <v>657.624</v>
      </c>
      <c r="S26" s="24">
        <f>$P$26*S39*$B$45</f>
        <v>623.04</v>
      </c>
      <c r="T26" s="24">
        <f t="shared" si="41"/>
        <v>913.308</v>
      </c>
      <c r="U26" s="24">
        <f t="shared" si="41"/>
        <v>562.716</v>
      </c>
      <c r="V26" s="24">
        <f t="shared" si="41"/>
        <v>724.152</v>
      </c>
      <c r="W26" s="24">
        <f t="shared" si="41"/>
        <v>675.972</v>
      </c>
      <c r="X26" s="24">
        <f t="shared" si="41"/>
        <v>652.8720000000001</v>
      </c>
      <c r="Y26" s="25" t="s">
        <v>22</v>
      </c>
      <c r="Z26" s="23">
        <v>7.580996589617279</v>
      </c>
      <c r="AA26" s="65">
        <v>0.11</v>
      </c>
      <c r="AB26" s="24">
        <f aca="true" t="shared" si="42" ref="AB26:AT26">$AA$26*AB39*$B$45</f>
        <v>590.8320000000001</v>
      </c>
      <c r="AC26" s="24">
        <f t="shared" si="42"/>
        <v>680.724</v>
      </c>
      <c r="AD26" s="24">
        <f t="shared" si="42"/>
        <v>682.308</v>
      </c>
      <c r="AE26" s="24">
        <f t="shared" si="42"/>
        <v>679.272</v>
      </c>
      <c r="AF26" s="24">
        <f t="shared" si="42"/>
        <v>681.912</v>
      </c>
      <c r="AG26" s="24">
        <f t="shared" si="42"/>
        <v>680.0640000000001</v>
      </c>
      <c r="AH26" s="24">
        <f t="shared" si="42"/>
        <v>683.76</v>
      </c>
      <c r="AI26" s="24">
        <f t="shared" si="42"/>
        <v>800.58</v>
      </c>
      <c r="AJ26" s="24">
        <f t="shared" si="42"/>
        <v>704.22</v>
      </c>
      <c r="AK26" s="24">
        <f t="shared" si="42"/>
        <v>695.244</v>
      </c>
      <c r="AL26" s="24">
        <f t="shared" si="42"/>
        <v>719.0040000000001</v>
      </c>
      <c r="AM26" s="24">
        <f t="shared" si="42"/>
        <v>536.844</v>
      </c>
      <c r="AN26" s="24">
        <f t="shared" si="42"/>
        <v>555.72</v>
      </c>
      <c r="AO26" s="24">
        <f t="shared" si="42"/>
        <v>690.4920000000001</v>
      </c>
      <c r="AP26" s="24">
        <f t="shared" si="42"/>
        <v>978.252</v>
      </c>
      <c r="AQ26" s="24">
        <f t="shared" si="42"/>
        <v>696.1679999999999</v>
      </c>
      <c r="AR26" s="24">
        <f t="shared" si="42"/>
        <v>718.476</v>
      </c>
      <c r="AS26" s="24">
        <f t="shared" si="42"/>
        <v>690.4920000000001</v>
      </c>
      <c r="AT26" s="24">
        <f t="shared" si="42"/>
        <v>698.28</v>
      </c>
      <c r="AU26" s="25" t="s">
        <v>22</v>
      </c>
      <c r="AV26" s="23">
        <v>7.580996589617279</v>
      </c>
      <c r="AW26" s="12">
        <v>0.11</v>
      </c>
      <c r="AX26" s="24">
        <f>$AW$26*AX39*$B$45</f>
        <v>788.6999999999999</v>
      </c>
      <c r="AY26" s="24">
        <f>$AW$26*AY39*$B$45</f>
        <v>675.048</v>
      </c>
      <c r="AZ26" s="24">
        <f>$AW$26*AZ39*$B$45</f>
        <v>106.656</v>
      </c>
      <c r="BA26" s="25" t="s">
        <v>22</v>
      </c>
      <c r="BB26" s="23">
        <v>7.580996589617279</v>
      </c>
      <c r="BC26" s="12">
        <v>0.25</v>
      </c>
      <c r="BD26" s="24">
        <f>$BC$26*BD39*$B$45</f>
        <v>2040.3000000000002</v>
      </c>
      <c r="BE26" s="25" t="s">
        <v>22</v>
      </c>
      <c r="BF26" s="23">
        <v>0.1</v>
      </c>
      <c r="BG26" s="24">
        <f aca="true" t="shared" si="43" ref="BG26:BL26">$BF$26*BG39*$B$45</f>
        <v>725.16</v>
      </c>
      <c r="BH26" s="24">
        <f t="shared" si="43"/>
        <v>733.56</v>
      </c>
      <c r="BI26" s="24">
        <f t="shared" si="43"/>
        <v>483</v>
      </c>
      <c r="BJ26" s="24">
        <f t="shared" si="43"/>
        <v>631.8000000000001</v>
      </c>
      <c r="BK26" s="24">
        <f t="shared" si="43"/>
        <v>643.32</v>
      </c>
      <c r="BL26" s="24">
        <f t="shared" si="43"/>
        <v>875.8799999999999</v>
      </c>
    </row>
    <row r="27" spans="1:64" ht="27.75" customHeight="1">
      <c r="A27" s="75" t="s">
        <v>37</v>
      </c>
      <c r="B27" s="76"/>
      <c r="C27" s="76"/>
      <c r="D27" s="76"/>
      <c r="E27" s="76"/>
      <c r="F27" s="77"/>
      <c r="G27" s="13" t="s">
        <v>23</v>
      </c>
      <c r="H27" s="14">
        <v>2.067544524441076</v>
      </c>
      <c r="I27" s="12">
        <v>0.04</v>
      </c>
      <c r="J27" s="24">
        <f>$I$27*J39*$B$45</f>
        <v>111.888</v>
      </c>
      <c r="K27" s="24">
        <f>$I$27*K39*$B$45</f>
        <v>269.088</v>
      </c>
      <c r="L27" s="24">
        <f>$I$27*L39*$B$45</f>
        <v>272.784</v>
      </c>
      <c r="M27" s="24">
        <f>$I$27*M39*$B$45</f>
        <v>335.61600000000004</v>
      </c>
      <c r="N27" s="27" t="s">
        <v>23</v>
      </c>
      <c r="O27" s="29">
        <v>2.067544524441076</v>
      </c>
      <c r="P27" s="12">
        <v>0.04</v>
      </c>
      <c r="Q27" s="24">
        <f aca="true" t="shared" si="44" ref="Q27:X27">$P$27*Q39*$B$45</f>
        <v>263.28000000000003</v>
      </c>
      <c r="R27" s="24">
        <f t="shared" si="44"/>
        <v>239.13600000000002</v>
      </c>
      <c r="S27" s="24">
        <f>$P$27*S39*$B$45</f>
        <v>226.56</v>
      </c>
      <c r="T27" s="24">
        <f t="shared" si="44"/>
        <v>332.11199999999997</v>
      </c>
      <c r="U27" s="24">
        <f t="shared" si="44"/>
        <v>204.624</v>
      </c>
      <c r="V27" s="24">
        <f t="shared" si="44"/>
        <v>263.32800000000003</v>
      </c>
      <c r="W27" s="24">
        <f t="shared" si="44"/>
        <v>245.80800000000002</v>
      </c>
      <c r="X27" s="24">
        <f t="shared" si="44"/>
        <v>237.40800000000002</v>
      </c>
      <c r="Y27" s="27" t="s">
        <v>23</v>
      </c>
      <c r="Z27" s="29">
        <v>2.067544524441076</v>
      </c>
      <c r="AA27" s="65">
        <v>0.04</v>
      </c>
      <c r="AB27" s="24">
        <f aca="true" t="shared" si="45" ref="AB27:AT27">$AA$27*AB39*$B$45</f>
        <v>214.848</v>
      </c>
      <c r="AC27" s="24">
        <f t="shared" si="45"/>
        <v>247.53600000000006</v>
      </c>
      <c r="AD27" s="24">
        <f t="shared" si="45"/>
        <v>248.11199999999997</v>
      </c>
      <c r="AE27" s="24">
        <f t="shared" si="45"/>
        <v>247.00799999999998</v>
      </c>
      <c r="AF27" s="24">
        <f t="shared" si="45"/>
        <v>247.96800000000002</v>
      </c>
      <c r="AG27" s="24">
        <f t="shared" si="45"/>
        <v>247.296</v>
      </c>
      <c r="AH27" s="24">
        <f t="shared" si="45"/>
        <v>248.64</v>
      </c>
      <c r="AI27" s="24">
        <f t="shared" si="45"/>
        <v>291.12</v>
      </c>
      <c r="AJ27" s="24">
        <f t="shared" si="45"/>
        <v>256.08</v>
      </c>
      <c r="AK27" s="24">
        <f t="shared" si="45"/>
        <v>252.81600000000003</v>
      </c>
      <c r="AL27" s="24">
        <f t="shared" si="45"/>
        <v>261.456</v>
      </c>
      <c r="AM27" s="24">
        <f t="shared" si="45"/>
        <v>195.216</v>
      </c>
      <c r="AN27" s="24">
        <f t="shared" si="45"/>
        <v>202.07999999999998</v>
      </c>
      <c r="AO27" s="24">
        <f t="shared" si="45"/>
        <v>251.08800000000002</v>
      </c>
      <c r="AP27" s="24">
        <f t="shared" si="45"/>
        <v>355.728</v>
      </c>
      <c r="AQ27" s="24">
        <f t="shared" si="45"/>
        <v>253.152</v>
      </c>
      <c r="AR27" s="24">
        <f t="shared" si="45"/>
        <v>261.264</v>
      </c>
      <c r="AS27" s="24">
        <f t="shared" si="45"/>
        <v>251.08800000000002</v>
      </c>
      <c r="AT27" s="24">
        <f t="shared" si="45"/>
        <v>253.92000000000002</v>
      </c>
      <c r="AU27" s="27" t="s">
        <v>23</v>
      </c>
      <c r="AV27" s="29">
        <v>2.067544524441076</v>
      </c>
      <c r="AW27" s="47">
        <v>0.04</v>
      </c>
      <c r="AX27" s="24">
        <f>$AW$27*AX39*$B$45</f>
        <v>286.8</v>
      </c>
      <c r="AY27" s="24">
        <f>$AW$27*AY39*$B$45</f>
        <v>245.47199999999998</v>
      </c>
      <c r="AZ27" s="24">
        <f>$AW$27*AZ39*$B$45</f>
        <v>38.784</v>
      </c>
      <c r="BA27" s="27" t="s">
        <v>23</v>
      </c>
      <c r="BB27" s="29">
        <v>2.067544524441076</v>
      </c>
      <c r="BC27" s="47">
        <v>0.04</v>
      </c>
      <c r="BD27" s="24">
        <f>$BC$27*BD39*$B$45</f>
        <v>326.448</v>
      </c>
      <c r="BE27" s="27" t="s">
        <v>23</v>
      </c>
      <c r="BF27" s="23">
        <v>0.04</v>
      </c>
      <c r="BG27" s="24">
        <f aca="true" t="shared" si="46" ref="BG27:BL27">$BF$27*BG39*$B$45</f>
        <v>290.06399999999996</v>
      </c>
      <c r="BH27" s="24">
        <f t="shared" si="46"/>
        <v>293.424</v>
      </c>
      <c r="BI27" s="24">
        <f t="shared" si="46"/>
        <v>193.20000000000002</v>
      </c>
      <c r="BJ27" s="24">
        <f t="shared" si="46"/>
        <v>252.71999999999997</v>
      </c>
      <c r="BK27" s="24">
        <f t="shared" si="46"/>
        <v>257.32800000000003</v>
      </c>
      <c r="BL27" s="24">
        <f t="shared" si="46"/>
        <v>350.352</v>
      </c>
    </row>
    <row r="28" spans="1:64" ht="68.25" customHeight="1">
      <c r="A28" s="75" t="s">
        <v>38</v>
      </c>
      <c r="B28" s="76"/>
      <c r="C28" s="76"/>
      <c r="D28" s="76"/>
      <c r="E28" s="76"/>
      <c r="F28" s="77"/>
      <c r="G28" s="9" t="s">
        <v>22</v>
      </c>
      <c r="H28" s="10">
        <v>23.776762031072376</v>
      </c>
      <c r="I28" s="12">
        <v>1.56</v>
      </c>
      <c r="J28" s="24">
        <f>$I$28*J39*$B$45</f>
        <v>4363.6320000000005</v>
      </c>
      <c r="K28" s="24">
        <f>$I$28*K39*$B$45</f>
        <v>10494.432</v>
      </c>
      <c r="L28" s="24">
        <f>$I$28*L39*$B$45</f>
        <v>10638.576000000001</v>
      </c>
      <c r="M28" s="24">
        <f>$I$28*M39*$B$45</f>
        <v>13089.024000000001</v>
      </c>
      <c r="N28" s="25" t="s">
        <v>22</v>
      </c>
      <c r="O28" s="23">
        <v>23.776762031072376</v>
      </c>
      <c r="P28" s="12">
        <v>1.56</v>
      </c>
      <c r="Q28" s="24">
        <f aca="true" t="shared" si="47" ref="Q28:X28">$P$28*Q39*$B$45</f>
        <v>10267.920000000002</v>
      </c>
      <c r="R28" s="24">
        <f t="shared" si="47"/>
        <v>9326.304</v>
      </c>
      <c r="S28" s="24">
        <f>$P$28*S39*$B$45</f>
        <v>8835.84</v>
      </c>
      <c r="T28" s="24">
        <f t="shared" si="47"/>
        <v>12952.368</v>
      </c>
      <c r="U28" s="24">
        <f t="shared" si="47"/>
        <v>7980.336</v>
      </c>
      <c r="V28" s="24">
        <f t="shared" si="47"/>
        <v>10269.792000000001</v>
      </c>
      <c r="W28" s="24">
        <f t="shared" si="47"/>
        <v>9586.512</v>
      </c>
      <c r="X28" s="24">
        <f t="shared" si="47"/>
        <v>9258.912</v>
      </c>
      <c r="Y28" s="25" t="s">
        <v>22</v>
      </c>
      <c r="Z28" s="23">
        <v>23.776762031072376</v>
      </c>
      <c r="AA28" s="65">
        <v>1.56</v>
      </c>
      <c r="AB28" s="24">
        <f aca="true" t="shared" si="48" ref="AB28:AT28">$AA$28*AB39*$B$45</f>
        <v>8379.072</v>
      </c>
      <c r="AC28" s="24">
        <f t="shared" si="48"/>
        <v>9653.904</v>
      </c>
      <c r="AD28" s="24">
        <f t="shared" si="48"/>
        <v>9676.368</v>
      </c>
      <c r="AE28" s="24">
        <f t="shared" si="48"/>
        <v>9633.312000000002</v>
      </c>
      <c r="AF28" s="24">
        <f t="shared" si="48"/>
        <v>9670.752</v>
      </c>
      <c r="AG28" s="24">
        <f t="shared" si="48"/>
        <v>9644.544000000002</v>
      </c>
      <c r="AH28" s="24">
        <f t="shared" si="48"/>
        <v>9696.960000000001</v>
      </c>
      <c r="AI28" s="24">
        <f t="shared" si="48"/>
        <v>11353.68</v>
      </c>
      <c r="AJ28" s="24">
        <f t="shared" si="48"/>
        <v>9987.119999999999</v>
      </c>
      <c r="AK28" s="24">
        <f t="shared" si="48"/>
        <v>9859.824</v>
      </c>
      <c r="AL28" s="24">
        <f t="shared" si="48"/>
        <v>10196.784000000001</v>
      </c>
      <c r="AM28" s="24">
        <f t="shared" si="48"/>
        <v>7613.424</v>
      </c>
      <c r="AN28" s="24">
        <f t="shared" si="48"/>
        <v>7881.12</v>
      </c>
      <c r="AO28" s="24">
        <f t="shared" si="48"/>
        <v>9792.432</v>
      </c>
      <c r="AP28" s="24">
        <f t="shared" si="48"/>
        <v>13873.392</v>
      </c>
      <c r="AQ28" s="24">
        <f t="shared" si="48"/>
        <v>9872.928</v>
      </c>
      <c r="AR28" s="24">
        <f t="shared" si="48"/>
        <v>10189.295999999998</v>
      </c>
      <c r="AS28" s="24">
        <f t="shared" si="48"/>
        <v>9792.432</v>
      </c>
      <c r="AT28" s="24">
        <f t="shared" si="48"/>
        <v>9902.880000000001</v>
      </c>
      <c r="AU28" s="25" t="s">
        <v>22</v>
      </c>
      <c r="AV28" s="23">
        <v>23.776762031072376</v>
      </c>
      <c r="AW28" s="47">
        <v>1.56</v>
      </c>
      <c r="AX28" s="24">
        <f>$AW$28*AX39*$B$45</f>
        <v>11185.2</v>
      </c>
      <c r="AY28" s="24">
        <f>$AW$28*AY39*$B$45</f>
        <v>9573.408</v>
      </c>
      <c r="AZ28" s="24">
        <f>$AW$28*AZ39*$B$45</f>
        <v>1512.576</v>
      </c>
      <c r="BA28" s="25" t="s">
        <v>22</v>
      </c>
      <c r="BB28" s="23">
        <v>23.776762031072376</v>
      </c>
      <c r="BC28" s="47">
        <v>5.21</v>
      </c>
      <c r="BD28" s="24">
        <f>$BC$28*BD39*$B$45</f>
        <v>42519.852</v>
      </c>
      <c r="BE28" s="25" t="s">
        <v>22</v>
      </c>
      <c r="BF28" s="23">
        <v>0.55</v>
      </c>
      <c r="BG28" s="24">
        <f aca="true" t="shared" si="49" ref="BG28:BL28">$BF$28*BG39*$B$45</f>
        <v>3988.38</v>
      </c>
      <c r="BH28" s="24">
        <f t="shared" si="49"/>
        <v>4034.58</v>
      </c>
      <c r="BI28" s="24">
        <f t="shared" si="49"/>
        <v>2656.5000000000005</v>
      </c>
      <c r="BJ28" s="24">
        <f t="shared" si="49"/>
        <v>3474.9000000000005</v>
      </c>
      <c r="BK28" s="24">
        <f t="shared" si="49"/>
        <v>3538.26</v>
      </c>
      <c r="BL28" s="24">
        <f t="shared" si="49"/>
        <v>4817.34</v>
      </c>
    </row>
    <row r="29" spans="1:64" ht="12.75">
      <c r="A29" s="87" t="s">
        <v>24</v>
      </c>
      <c r="B29" s="88"/>
      <c r="C29" s="88"/>
      <c r="D29" s="88"/>
      <c r="E29" s="88"/>
      <c r="F29" s="89"/>
      <c r="G29" s="11"/>
      <c r="H29" s="6">
        <f>SUM(H30:H32)</f>
        <v>14.81716559302766</v>
      </c>
      <c r="I29" s="42">
        <f>SUM(I30:I35)</f>
        <v>3.1399999999999997</v>
      </c>
      <c r="J29" s="21">
        <f>SUM(J30:J35)</f>
        <v>8783.207999999999</v>
      </c>
      <c r="K29" s="21">
        <f>SUM(K30:K35)</f>
        <v>21123.408</v>
      </c>
      <c r="L29" s="21">
        <f>SUM(L30:L35)</f>
        <v>21413.543999999998</v>
      </c>
      <c r="M29" s="31">
        <f>SUM(M30:M35)</f>
        <v>26345.856</v>
      </c>
      <c r="N29" s="26"/>
      <c r="O29" s="28">
        <f>SUM(O30:O32)</f>
        <v>14.81716559302766</v>
      </c>
      <c r="P29" s="42">
        <f>SUM(P30:P35)</f>
        <v>3.1399999999999997</v>
      </c>
      <c r="Q29" s="28">
        <f aca="true" t="shared" si="50" ref="Q29:X29">SUM(Q30:Q35)</f>
        <v>20667.48</v>
      </c>
      <c r="R29" s="21">
        <f t="shared" si="50"/>
        <v>18772.176</v>
      </c>
      <c r="S29" s="28">
        <f>SUM(S30:S35)</f>
        <v>17784.96</v>
      </c>
      <c r="T29" s="28">
        <f t="shared" si="50"/>
        <v>26070.792</v>
      </c>
      <c r="U29" s="21">
        <f t="shared" si="50"/>
        <v>16062.984</v>
      </c>
      <c r="V29" s="28">
        <f t="shared" si="50"/>
        <v>20671.248</v>
      </c>
      <c r="W29" s="21">
        <f t="shared" si="50"/>
        <v>19295.928</v>
      </c>
      <c r="X29" s="28">
        <f t="shared" si="50"/>
        <v>18636.528000000002</v>
      </c>
      <c r="Y29" s="26"/>
      <c r="Z29" s="28">
        <f>SUM(Z30:Z32)</f>
        <v>14.81716559302766</v>
      </c>
      <c r="AA29" s="67">
        <f>SUM(AA30:AA35)</f>
        <v>3.1399999999999997</v>
      </c>
      <c r="AB29" s="31">
        <f>SUM(AB30:AB35)</f>
        <v>16865.568</v>
      </c>
      <c r="AC29" s="31">
        <f aca="true" t="shared" si="51" ref="AC29:AT29">SUM(AC30:AC35)</f>
        <v>19431.576</v>
      </c>
      <c r="AD29" s="31">
        <f t="shared" si="51"/>
        <v>19476.792</v>
      </c>
      <c r="AE29" s="31">
        <f t="shared" si="51"/>
        <v>19390.128</v>
      </c>
      <c r="AF29" s="31">
        <f t="shared" si="51"/>
        <v>19465.488</v>
      </c>
      <c r="AG29" s="31">
        <f t="shared" si="51"/>
        <v>19412.736</v>
      </c>
      <c r="AH29" s="31">
        <f t="shared" si="51"/>
        <v>19518.24</v>
      </c>
      <c r="AI29" s="31">
        <f t="shared" si="51"/>
        <v>22852.92</v>
      </c>
      <c r="AJ29" s="31">
        <f t="shared" si="51"/>
        <v>20102.28</v>
      </c>
      <c r="AK29" s="31">
        <f t="shared" si="51"/>
        <v>19846.056000000004</v>
      </c>
      <c r="AL29" s="31">
        <f t="shared" si="51"/>
        <v>20524.296000000002</v>
      </c>
      <c r="AM29" s="31">
        <f t="shared" si="51"/>
        <v>15324.455999999998</v>
      </c>
      <c r="AN29" s="31">
        <f t="shared" si="51"/>
        <v>15863.279999999999</v>
      </c>
      <c r="AO29" s="31">
        <f t="shared" si="51"/>
        <v>19710.408</v>
      </c>
      <c r="AP29" s="31">
        <f t="shared" si="51"/>
        <v>27924.648</v>
      </c>
      <c r="AQ29" s="31">
        <f t="shared" si="51"/>
        <v>19872.431999999997</v>
      </c>
      <c r="AR29" s="31">
        <f t="shared" si="51"/>
        <v>20509.224000000002</v>
      </c>
      <c r="AS29" s="31">
        <f t="shared" si="51"/>
        <v>19710.408</v>
      </c>
      <c r="AT29" s="31">
        <f t="shared" si="51"/>
        <v>19932.72</v>
      </c>
      <c r="AU29" s="26"/>
      <c r="AV29" s="28">
        <f>SUM(AV30:AV32)</f>
        <v>14.81716559302766</v>
      </c>
      <c r="AW29" s="48">
        <f>SUM(AW30:AW35)</f>
        <v>3.1399999999999997</v>
      </c>
      <c r="AX29" s="28">
        <f>SUM(AX30:AX35)</f>
        <v>22513.800000000003</v>
      </c>
      <c r="AY29" s="28">
        <f>SUM(AY30:AY35)</f>
        <v>19269.551999999996</v>
      </c>
      <c r="AZ29" s="31">
        <f>SUM(AZ30:AZ35)</f>
        <v>3044.544</v>
      </c>
      <c r="BA29" s="26"/>
      <c r="BB29" s="28">
        <f>SUM(BB30:BB32)</f>
        <v>14.81716559302766</v>
      </c>
      <c r="BC29" s="48">
        <f>SUM(BC30:BC35)</f>
        <v>2.85</v>
      </c>
      <c r="BD29" s="28">
        <f>SUM(BD30:BD35)</f>
        <v>23259.42</v>
      </c>
      <c r="BE29" s="26"/>
      <c r="BF29" s="28">
        <f aca="true" t="shared" si="52" ref="BF29:BL29">SUM(BF30:BF35)</f>
        <v>1.26</v>
      </c>
      <c r="BG29" s="21">
        <f t="shared" si="52"/>
        <v>9137.016</v>
      </c>
      <c r="BH29" s="21">
        <f t="shared" si="52"/>
        <v>9242.856</v>
      </c>
      <c r="BI29" s="28">
        <f t="shared" si="52"/>
        <v>6085.8</v>
      </c>
      <c r="BJ29" s="31">
        <f t="shared" si="52"/>
        <v>7960.68</v>
      </c>
      <c r="BK29" s="31">
        <f t="shared" si="52"/>
        <v>8105.832</v>
      </c>
      <c r="BL29" s="28">
        <f t="shared" si="52"/>
        <v>11036.088</v>
      </c>
    </row>
    <row r="30" spans="1:64" ht="41.25" customHeight="1">
      <c r="A30" s="75" t="s">
        <v>39</v>
      </c>
      <c r="B30" s="76"/>
      <c r="C30" s="76"/>
      <c r="D30" s="76"/>
      <c r="E30" s="76"/>
      <c r="F30" s="77"/>
      <c r="G30" s="13" t="s">
        <v>25</v>
      </c>
      <c r="H30" s="14">
        <v>11.753978779840848</v>
      </c>
      <c r="I30" s="12">
        <v>1.46</v>
      </c>
      <c r="J30" s="30">
        <f>$I$30*J39*$B$45</f>
        <v>4083.9119999999994</v>
      </c>
      <c r="K30" s="30">
        <f>$I$30*K39*$B$45</f>
        <v>9821.712</v>
      </c>
      <c r="L30" s="30">
        <f>$I$30*L39*$B$45</f>
        <v>9956.616</v>
      </c>
      <c r="M30" s="30">
        <f>$I$30*M39*$B$45</f>
        <v>12249.984</v>
      </c>
      <c r="N30" s="27" t="s">
        <v>25</v>
      </c>
      <c r="O30" s="29">
        <v>11.753978779840848</v>
      </c>
      <c r="P30" s="12">
        <v>1.46</v>
      </c>
      <c r="Q30" s="30">
        <f aca="true" t="shared" si="53" ref="Q30:X30">$P$30*Q39*$B$45</f>
        <v>9609.72</v>
      </c>
      <c r="R30" s="30">
        <f t="shared" si="53"/>
        <v>8728.464</v>
      </c>
      <c r="S30" s="30">
        <f>$P$30*S39*$B$45</f>
        <v>8269.44</v>
      </c>
      <c r="T30" s="30">
        <f t="shared" si="53"/>
        <v>12122.088</v>
      </c>
      <c r="U30" s="30">
        <f t="shared" si="53"/>
        <v>7468.776</v>
      </c>
      <c r="V30" s="30">
        <f t="shared" si="53"/>
        <v>9611.472</v>
      </c>
      <c r="W30" s="30">
        <f t="shared" si="53"/>
        <v>8971.992</v>
      </c>
      <c r="X30" s="30">
        <f t="shared" si="53"/>
        <v>8665.392</v>
      </c>
      <c r="Y30" s="27" t="s">
        <v>25</v>
      </c>
      <c r="Z30" s="29">
        <v>11.753978779840848</v>
      </c>
      <c r="AA30" s="65">
        <v>1.46</v>
      </c>
      <c r="AB30" s="24">
        <f aca="true" t="shared" si="54" ref="AB30:AT30">$AA$30*AB39*$B$45</f>
        <v>7841.951999999999</v>
      </c>
      <c r="AC30" s="24">
        <f t="shared" si="54"/>
        <v>9035.064</v>
      </c>
      <c r="AD30" s="24">
        <f t="shared" si="54"/>
        <v>9056.088</v>
      </c>
      <c r="AE30" s="24">
        <f t="shared" si="54"/>
        <v>9015.792000000001</v>
      </c>
      <c r="AF30" s="24">
        <f t="shared" si="54"/>
        <v>9050.832</v>
      </c>
      <c r="AG30" s="24">
        <f t="shared" si="54"/>
        <v>9026.304</v>
      </c>
      <c r="AH30" s="24">
        <f t="shared" si="54"/>
        <v>9075.36</v>
      </c>
      <c r="AI30" s="24">
        <f t="shared" si="54"/>
        <v>10625.880000000001</v>
      </c>
      <c r="AJ30" s="24">
        <f t="shared" si="54"/>
        <v>9346.92</v>
      </c>
      <c r="AK30" s="24">
        <f t="shared" si="54"/>
        <v>9227.784000000001</v>
      </c>
      <c r="AL30" s="24">
        <f t="shared" si="54"/>
        <v>9543.144</v>
      </c>
      <c r="AM30" s="24">
        <f t="shared" si="54"/>
        <v>7125.383999999999</v>
      </c>
      <c r="AN30" s="24">
        <f t="shared" si="54"/>
        <v>7375.92</v>
      </c>
      <c r="AO30" s="24">
        <f t="shared" si="54"/>
        <v>9164.712</v>
      </c>
      <c r="AP30" s="24">
        <f t="shared" si="54"/>
        <v>12984.072</v>
      </c>
      <c r="AQ30" s="24">
        <f t="shared" si="54"/>
        <v>9240.047999999999</v>
      </c>
      <c r="AR30" s="24">
        <f t="shared" si="54"/>
        <v>9536.135999999999</v>
      </c>
      <c r="AS30" s="24">
        <f t="shared" si="54"/>
        <v>9164.712</v>
      </c>
      <c r="AT30" s="24">
        <f t="shared" si="54"/>
        <v>9268.08</v>
      </c>
      <c r="AU30" s="27" t="s">
        <v>25</v>
      </c>
      <c r="AV30" s="29">
        <v>11.753978779840848</v>
      </c>
      <c r="AW30" s="47">
        <v>1.46</v>
      </c>
      <c r="AX30" s="24">
        <f>$AW$30*AX39*$B$45</f>
        <v>10468.2</v>
      </c>
      <c r="AY30" s="24">
        <f>$AW$30*AY39*$B$45</f>
        <v>8959.728</v>
      </c>
      <c r="AZ30" s="24">
        <f>$AW$30*AZ39*$B$45</f>
        <v>1415.616</v>
      </c>
      <c r="BA30" s="27" t="s">
        <v>25</v>
      </c>
      <c r="BB30" s="29">
        <v>11.753978779840848</v>
      </c>
      <c r="BC30" s="47">
        <v>1.06</v>
      </c>
      <c r="BD30" s="24">
        <f>$BC$30*BD39*$B$45</f>
        <v>8650.872000000001</v>
      </c>
      <c r="BE30" s="27" t="s">
        <v>25</v>
      </c>
      <c r="BF30" s="23">
        <v>0</v>
      </c>
      <c r="BG30" s="30">
        <f aca="true" t="shared" si="55" ref="BG30:BL30">$BF$30*BG39*$B$45</f>
        <v>0</v>
      </c>
      <c r="BH30" s="30">
        <f t="shared" si="55"/>
        <v>0</v>
      </c>
      <c r="BI30" s="30">
        <f t="shared" si="55"/>
        <v>0</v>
      </c>
      <c r="BJ30" s="30">
        <f t="shared" si="55"/>
        <v>0</v>
      </c>
      <c r="BK30" s="30">
        <f t="shared" si="55"/>
        <v>0</v>
      </c>
      <c r="BL30" s="30">
        <f t="shared" si="55"/>
        <v>0</v>
      </c>
    </row>
    <row r="31" spans="1:64" ht="16.5" customHeight="1">
      <c r="A31" s="78" t="s">
        <v>40</v>
      </c>
      <c r="B31" s="79"/>
      <c r="C31" s="79"/>
      <c r="D31" s="79"/>
      <c r="E31" s="79"/>
      <c r="F31" s="80"/>
      <c r="G31" s="13" t="s">
        <v>26</v>
      </c>
      <c r="H31" s="14">
        <v>2.2252747252747254</v>
      </c>
      <c r="I31" s="12">
        <v>0.72</v>
      </c>
      <c r="J31" s="30">
        <f>$I$31*J39*$B$45</f>
        <v>2013.984</v>
      </c>
      <c r="K31" s="30">
        <f>$I$31*K39*$B$45</f>
        <v>4843.584</v>
      </c>
      <c r="L31" s="30">
        <f>$I$31*L39*$B$45</f>
        <v>4910.111999999999</v>
      </c>
      <c r="M31" s="30">
        <f>$I$31*M39*$B$45</f>
        <v>6041.088000000001</v>
      </c>
      <c r="N31" s="27" t="s">
        <v>26</v>
      </c>
      <c r="O31" s="29">
        <v>2.2252747252747254</v>
      </c>
      <c r="P31" s="12">
        <v>0.72</v>
      </c>
      <c r="Q31" s="30">
        <f aca="true" t="shared" si="56" ref="Q31:X31">$P$31*Q39*$B$45</f>
        <v>4739.039999999999</v>
      </c>
      <c r="R31" s="30">
        <f t="shared" si="56"/>
        <v>4304.447999999999</v>
      </c>
      <c r="S31" s="30">
        <f>$P$31*S39*$B$45</f>
        <v>4078.08</v>
      </c>
      <c r="T31" s="30">
        <f t="shared" si="56"/>
        <v>5978.016</v>
      </c>
      <c r="U31" s="30">
        <f t="shared" si="56"/>
        <v>3683.232</v>
      </c>
      <c r="V31" s="30">
        <f t="shared" si="56"/>
        <v>4739.904</v>
      </c>
      <c r="W31" s="30">
        <f t="shared" si="56"/>
        <v>4424.544</v>
      </c>
      <c r="X31" s="30">
        <f t="shared" si="56"/>
        <v>4273.344</v>
      </c>
      <c r="Y31" s="27" t="s">
        <v>26</v>
      </c>
      <c r="Z31" s="29">
        <v>2.2252747252747254</v>
      </c>
      <c r="AA31" s="65">
        <v>0.72</v>
      </c>
      <c r="AB31" s="24">
        <f aca="true" t="shared" si="57" ref="AB31:AT31">$AA$31*AB39*$B$45</f>
        <v>3867.264</v>
      </c>
      <c r="AC31" s="24">
        <f t="shared" si="57"/>
        <v>4455.648</v>
      </c>
      <c r="AD31" s="24">
        <f t="shared" si="57"/>
        <v>4466.016</v>
      </c>
      <c r="AE31" s="24">
        <f t="shared" si="57"/>
        <v>4446.144</v>
      </c>
      <c r="AF31" s="24">
        <f t="shared" si="57"/>
        <v>4463.424</v>
      </c>
      <c r="AG31" s="24">
        <f t="shared" si="57"/>
        <v>4451.328</v>
      </c>
      <c r="AH31" s="24">
        <f t="shared" si="57"/>
        <v>4475.5199999999995</v>
      </c>
      <c r="AI31" s="24">
        <f t="shared" si="57"/>
        <v>5240.16</v>
      </c>
      <c r="AJ31" s="24">
        <f t="shared" si="57"/>
        <v>4609.4400000000005</v>
      </c>
      <c r="AK31" s="24">
        <f t="shared" si="57"/>
        <v>4550.688</v>
      </c>
      <c r="AL31" s="24">
        <f t="shared" si="57"/>
        <v>4706.2080000000005</v>
      </c>
      <c r="AM31" s="24">
        <f t="shared" si="57"/>
        <v>3513.8879999999995</v>
      </c>
      <c r="AN31" s="24">
        <f t="shared" si="57"/>
        <v>3637.44</v>
      </c>
      <c r="AO31" s="24">
        <f t="shared" si="57"/>
        <v>4519.584</v>
      </c>
      <c r="AP31" s="24">
        <f t="shared" si="57"/>
        <v>6403.103999999999</v>
      </c>
      <c r="AQ31" s="24">
        <f t="shared" si="57"/>
        <v>4556.735999999999</v>
      </c>
      <c r="AR31" s="24">
        <f t="shared" si="57"/>
        <v>4702.7519999999995</v>
      </c>
      <c r="AS31" s="24">
        <f t="shared" si="57"/>
        <v>4519.584</v>
      </c>
      <c r="AT31" s="24">
        <f t="shared" si="57"/>
        <v>4570.5599999999995</v>
      </c>
      <c r="AU31" s="27" t="s">
        <v>26</v>
      </c>
      <c r="AV31" s="29">
        <v>2.2252747252747254</v>
      </c>
      <c r="AW31" s="47">
        <v>0.72</v>
      </c>
      <c r="AX31" s="24">
        <f>$AW$31*AX39*$B$45</f>
        <v>5162.4</v>
      </c>
      <c r="AY31" s="24">
        <f>$AW$31*AY39*$B$45</f>
        <v>4418.495999999999</v>
      </c>
      <c r="AZ31" s="24">
        <f>$AW$31*AZ39*$B$45</f>
        <v>698.112</v>
      </c>
      <c r="BA31" s="27" t="s">
        <v>26</v>
      </c>
      <c r="BB31" s="29">
        <v>2.2252747252747254</v>
      </c>
      <c r="BC31" s="47">
        <v>0.89</v>
      </c>
      <c r="BD31" s="24">
        <f>$BC$31*BD39*$B$45</f>
        <v>7263.468</v>
      </c>
      <c r="BE31" s="27" t="s">
        <v>26</v>
      </c>
      <c r="BF31" s="23">
        <v>0.47</v>
      </c>
      <c r="BG31" s="30">
        <f aca="true" t="shared" si="58" ref="BG31:BL31">$BF$31*BG39*$B$45</f>
        <v>3408.2519999999995</v>
      </c>
      <c r="BH31" s="30">
        <f t="shared" si="58"/>
        <v>3447.732</v>
      </c>
      <c r="BI31" s="30">
        <f t="shared" si="58"/>
        <v>2270.1</v>
      </c>
      <c r="BJ31" s="30">
        <f t="shared" si="58"/>
        <v>2969.46</v>
      </c>
      <c r="BK31" s="30">
        <f t="shared" si="58"/>
        <v>3023.604</v>
      </c>
      <c r="BL31" s="30">
        <f t="shared" si="58"/>
        <v>4116.636</v>
      </c>
    </row>
    <row r="32" spans="1:64" ht="12.75">
      <c r="A32" s="51" t="s">
        <v>41</v>
      </c>
      <c r="B32" s="51"/>
      <c r="C32" s="51"/>
      <c r="D32" s="51"/>
      <c r="E32" s="51"/>
      <c r="F32" s="51"/>
      <c r="G32" s="9" t="s">
        <v>22</v>
      </c>
      <c r="H32" s="10">
        <v>0.8379120879120879</v>
      </c>
      <c r="I32" s="12">
        <v>0.64</v>
      </c>
      <c r="J32" s="30">
        <f>$I$32*J39*$B$45</f>
        <v>1790.208</v>
      </c>
      <c r="K32" s="30">
        <f>$I$32*K39*$B$45</f>
        <v>4305.408</v>
      </c>
      <c r="L32" s="30">
        <f>$I$32*L39*$B$45</f>
        <v>4364.544</v>
      </c>
      <c r="M32" s="30">
        <f>$I$32*M39*$B$45</f>
        <v>5369.856000000001</v>
      </c>
      <c r="N32" s="25" t="s">
        <v>22</v>
      </c>
      <c r="O32" s="23">
        <v>0.8379120879120879</v>
      </c>
      <c r="P32" s="12">
        <v>0.64</v>
      </c>
      <c r="Q32" s="30">
        <f aca="true" t="shared" si="59" ref="Q32:X32">$P$32*Q39*$B$45</f>
        <v>4212.4800000000005</v>
      </c>
      <c r="R32" s="30">
        <f t="shared" si="59"/>
        <v>3826.1760000000004</v>
      </c>
      <c r="S32" s="30">
        <f>$P$32*S39*$B$45</f>
        <v>3624.96</v>
      </c>
      <c r="T32" s="30">
        <f t="shared" si="59"/>
        <v>5313.7919999999995</v>
      </c>
      <c r="U32" s="30">
        <f t="shared" si="59"/>
        <v>3273.984</v>
      </c>
      <c r="V32" s="30">
        <f t="shared" si="59"/>
        <v>4213.2480000000005</v>
      </c>
      <c r="W32" s="30">
        <f t="shared" si="59"/>
        <v>3932.9280000000003</v>
      </c>
      <c r="X32" s="30">
        <f t="shared" si="59"/>
        <v>3798.5280000000002</v>
      </c>
      <c r="Y32" s="25" t="s">
        <v>22</v>
      </c>
      <c r="Z32" s="23">
        <v>0.8379120879120879</v>
      </c>
      <c r="AA32" s="65">
        <v>0.64</v>
      </c>
      <c r="AB32" s="24">
        <f aca="true" t="shared" si="60" ref="AB32:AT32">$AA$32*AB39*$B$45</f>
        <v>3437.568</v>
      </c>
      <c r="AC32" s="24">
        <f t="shared" si="60"/>
        <v>3960.576000000001</v>
      </c>
      <c r="AD32" s="24">
        <f t="shared" si="60"/>
        <v>3969.7919999999995</v>
      </c>
      <c r="AE32" s="24">
        <f t="shared" si="60"/>
        <v>3952.1279999999997</v>
      </c>
      <c r="AF32" s="24">
        <f t="shared" si="60"/>
        <v>3967.4880000000003</v>
      </c>
      <c r="AG32" s="24">
        <f t="shared" si="60"/>
        <v>3956.736</v>
      </c>
      <c r="AH32" s="24">
        <f t="shared" si="60"/>
        <v>3978.24</v>
      </c>
      <c r="AI32" s="24">
        <f t="shared" si="60"/>
        <v>4657.92</v>
      </c>
      <c r="AJ32" s="24">
        <f t="shared" si="60"/>
        <v>4097.28</v>
      </c>
      <c r="AK32" s="24">
        <f t="shared" si="60"/>
        <v>4045.0560000000005</v>
      </c>
      <c r="AL32" s="24">
        <f t="shared" si="60"/>
        <v>4183.296</v>
      </c>
      <c r="AM32" s="24">
        <f t="shared" si="60"/>
        <v>3123.456</v>
      </c>
      <c r="AN32" s="24">
        <f t="shared" si="60"/>
        <v>3233.2799999999997</v>
      </c>
      <c r="AO32" s="24">
        <f t="shared" si="60"/>
        <v>4017.4080000000004</v>
      </c>
      <c r="AP32" s="24">
        <f t="shared" si="60"/>
        <v>5691.648</v>
      </c>
      <c r="AQ32" s="24">
        <f t="shared" si="60"/>
        <v>4050.432</v>
      </c>
      <c r="AR32" s="24">
        <f t="shared" si="60"/>
        <v>4180.224</v>
      </c>
      <c r="AS32" s="24">
        <f t="shared" si="60"/>
        <v>4017.4080000000004</v>
      </c>
      <c r="AT32" s="24">
        <f t="shared" si="60"/>
        <v>4062.7200000000003</v>
      </c>
      <c r="AU32" s="25" t="s">
        <v>22</v>
      </c>
      <c r="AV32" s="23">
        <v>0.8379120879120879</v>
      </c>
      <c r="AW32" s="47">
        <v>0.64</v>
      </c>
      <c r="AX32" s="24">
        <f>$AW$32*AX39*$B$45</f>
        <v>4588.8</v>
      </c>
      <c r="AY32" s="24">
        <f>$AW$32*AY39*$B$45</f>
        <v>3927.5519999999997</v>
      </c>
      <c r="AZ32" s="24">
        <f>$AW$32*AZ39*$B$45</f>
        <v>620.544</v>
      </c>
      <c r="BA32" s="25" t="s">
        <v>22</v>
      </c>
      <c r="BB32" s="23">
        <v>0.8379120879120879</v>
      </c>
      <c r="BC32" s="47">
        <v>0.58</v>
      </c>
      <c r="BD32" s="24">
        <f>$BC$32*BD39*$B$45</f>
        <v>4733.495999999999</v>
      </c>
      <c r="BE32" s="25" t="s">
        <v>22</v>
      </c>
      <c r="BF32" s="23">
        <v>0.47</v>
      </c>
      <c r="BG32" s="30">
        <f aca="true" t="shared" si="61" ref="BG32:BL32">$BF$32*BG39*$B$45</f>
        <v>3408.2519999999995</v>
      </c>
      <c r="BH32" s="30">
        <f t="shared" si="61"/>
        <v>3447.732</v>
      </c>
      <c r="BI32" s="30">
        <f t="shared" si="61"/>
        <v>2270.1</v>
      </c>
      <c r="BJ32" s="30">
        <f t="shared" si="61"/>
        <v>2969.46</v>
      </c>
      <c r="BK32" s="30">
        <f t="shared" si="61"/>
        <v>3023.604</v>
      </c>
      <c r="BL32" s="30">
        <f t="shared" si="61"/>
        <v>4116.636</v>
      </c>
    </row>
    <row r="33" spans="1:64" ht="12.75">
      <c r="A33" s="51" t="s">
        <v>50</v>
      </c>
      <c r="B33" s="51"/>
      <c r="C33" s="51"/>
      <c r="D33" s="51"/>
      <c r="E33" s="51"/>
      <c r="F33" s="51"/>
      <c r="G33" s="9" t="s">
        <v>22</v>
      </c>
      <c r="H33" s="10">
        <v>0.8379120879120879</v>
      </c>
      <c r="I33" s="12">
        <v>0.32</v>
      </c>
      <c r="J33" s="30">
        <f>$I$33*J39*$B$45</f>
        <v>895.104</v>
      </c>
      <c r="K33" s="30">
        <f>$I$33*K39*$B$45</f>
        <v>2152.704</v>
      </c>
      <c r="L33" s="30">
        <f>$I$33*L39*$B$45</f>
        <v>2182.272</v>
      </c>
      <c r="M33" s="30">
        <f>$I$33*M39*$B$45</f>
        <v>2684.9280000000003</v>
      </c>
      <c r="N33" s="25" t="s">
        <v>22</v>
      </c>
      <c r="O33" s="23">
        <v>0.8379120879120879</v>
      </c>
      <c r="P33" s="12">
        <v>0.32</v>
      </c>
      <c r="Q33" s="30">
        <f aca="true" t="shared" si="62" ref="Q33:X33">$P$33*Q39*$B$45</f>
        <v>2106.2400000000002</v>
      </c>
      <c r="R33" s="30">
        <f t="shared" si="62"/>
        <v>1913.0880000000002</v>
      </c>
      <c r="S33" s="30">
        <f>$P$33*S39*$B$45</f>
        <v>1812.48</v>
      </c>
      <c r="T33" s="30">
        <f t="shared" si="62"/>
        <v>2656.8959999999997</v>
      </c>
      <c r="U33" s="30">
        <f t="shared" si="62"/>
        <v>1636.992</v>
      </c>
      <c r="V33" s="30">
        <f t="shared" si="62"/>
        <v>2106.6240000000003</v>
      </c>
      <c r="W33" s="30">
        <f t="shared" si="62"/>
        <v>1966.4640000000002</v>
      </c>
      <c r="X33" s="30">
        <f t="shared" si="62"/>
        <v>1899.2640000000001</v>
      </c>
      <c r="Y33" s="25" t="s">
        <v>22</v>
      </c>
      <c r="Z33" s="23">
        <v>0.8379120879120879</v>
      </c>
      <c r="AA33" s="65">
        <v>0.32</v>
      </c>
      <c r="AB33" s="24">
        <f aca="true" t="shared" si="63" ref="AB33:AT33">$AA$33*AB39*$B$45</f>
        <v>1718.784</v>
      </c>
      <c r="AC33" s="24">
        <f t="shared" si="63"/>
        <v>1980.2880000000005</v>
      </c>
      <c r="AD33" s="24">
        <f t="shared" si="63"/>
        <v>1984.8959999999997</v>
      </c>
      <c r="AE33" s="24">
        <f t="shared" si="63"/>
        <v>1976.0639999999999</v>
      </c>
      <c r="AF33" s="24">
        <f t="shared" si="63"/>
        <v>1983.7440000000001</v>
      </c>
      <c r="AG33" s="24">
        <f t="shared" si="63"/>
        <v>1978.368</v>
      </c>
      <c r="AH33" s="24">
        <f t="shared" si="63"/>
        <v>1989.12</v>
      </c>
      <c r="AI33" s="24">
        <f t="shared" si="63"/>
        <v>2328.96</v>
      </c>
      <c r="AJ33" s="24">
        <f t="shared" si="63"/>
        <v>2048.64</v>
      </c>
      <c r="AK33" s="24">
        <f t="shared" si="63"/>
        <v>2022.5280000000002</v>
      </c>
      <c r="AL33" s="24">
        <f t="shared" si="63"/>
        <v>2091.648</v>
      </c>
      <c r="AM33" s="24">
        <f t="shared" si="63"/>
        <v>1561.728</v>
      </c>
      <c r="AN33" s="24">
        <f t="shared" si="63"/>
        <v>1616.6399999999999</v>
      </c>
      <c r="AO33" s="24">
        <f t="shared" si="63"/>
        <v>2008.7040000000002</v>
      </c>
      <c r="AP33" s="24">
        <f t="shared" si="63"/>
        <v>2845.824</v>
      </c>
      <c r="AQ33" s="24">
        <f t="shared" si="63"/>
        <v>2025.216</v>
      </c>
      <c r="AR33" s="24">
        <f t="shared" si="63"/>
        <v>2090.112</v>
      </c>
      <c r="AS33" s="24">
        <f t="shared" si="63"/>
        <v>2008.7040000000002</v>
      </c>
      <c r="AT33" s="24">
        <f t="shared" si="63"/>
        <v>2031.3600000000001</v>
      </c>
      <c r="AU33" s="25" t="s">
        <v>22</v>
      </c>
      <c r="AV33" s="23">
        <v>0.8379120879120879</v>
      </c>
      <c r="AW33" s="47">
        <v>0.32</v>
      </c>
      <c r="AX33" s="24">
        <f>$AW$33*AX39*$B$45</f>
        <v>2294.4</v>
      </c>
      <c r="AY33" s="24">
        <f>$AW$33*AY39*$B$45</f>
        <v>1963.7759999999998</v>
      </c>
      <c r="AZ33" s="24">
        <f>$AW$33*AZ39*$B$45</f>
        <v>310.272</v>
      </c>
      <c r="BA33" s="25" t="s">
        <v>22</v>
      </c>
      <c r="BB33" s="23">
        <v>0.8379120879120879</v>
      </c>
      <c r="BC33" s="47">
        <v>0.32</v>
      </c>
      <c r="BD33" s="24">
        <f>$BC$33*BD39*$B$45</f>
        <v>2611.584</v>
      </c>
      <c r="BE33" s="25" t="s">
        <v>22</v>
      </c>
      <c r="BF33" s="23">
        <v>0.32</v>
      </c>
      <c r="BG33" s="30">
        <f aca="true" t="shared" si="64" ref="BG33:BL33">$BF$33*BG39*$B$45</f>
        <v>2320.5119999999997</v>
      </c>
      <c r="BH33" s="30">
        <f t="shared" si="64"/>
        <v>2347.392</v>
      </c>
      <c r="BI33" s="30">
        <f t="shared" si="64"/>
        <v>1545.6000000000001</v>
      </c>
      <c r="BJ33" s="30">
        <f t="shared" si="64"/>
        <v>2021.7599999999998</v>
      </c>
      <c r="BK33" s="30">
        <f t="shared" si="64"/>
        <v>2058.6240000000003</v>
      </c>
      <c r="BL33" s="30">
        <f t="shared" si="64"/>
        <v>2802.816</v>
      </c>
    </row>
    <row r="34" spans="1:64" ht="12.75">
      <c r="A34" s="51" t="s">
        <v>51</v>
      </c>
      <c r="B34" s="51"/>
      <c r="C34" s="51"/>
      <c r="D34" s="51"/>
      <c r="E34" s="51"/>
      <c r="F34" s="51"/>
      <c r="G34" s="9" t="s">
        <v>22</v>
      </c>
      <c r="H34" s="10">
        <v>0.8379120879120879</v>
      </c>
      <c r="I34" s="12">
        <v>0</v>
      </c>
      <c r="J34" s="30">
        <f>$I$34*J39*$B$45</f>
        <v>0</v>
      </c>
      <c r="K34" s="30">
        <f>$I$34*K39*$B$45</f>
        <v>0</v>
      </c>
      <c r="L34" s="30">
        <f>$I$34*L39*$B$45</f>
        <v>0</v>
      </c>
      <c r="M34" s="30">
        <f>$I$34*M39*$B$45</f>
        <v>0</v>
      </c>
      <c r="N34" s="25" t="s">
        <v>22</v>
      </c>
      <c r="O34" s="23">
        <v>0.8379120879120879</v>
      </c>
      <c r="P34" s="12">
        <v>0</v>
      </c>
      <c r="Q34" s="30">
        <f aca="true" t="shared" si="65" ref="Q34:X34">$P$34*Q39*$B$45</f>
        <v>0</v>
      </c>
      <c r="R34" s="30">
        <f t="shared" si="65"/>
        <v>0</v>
      </c>
      <c r="S34" s="30">
        <f>$P$34*S39*$B$45</f>
        <v>0</v>
      </c>
      <c r="T34" s="30">
        <f t="shared" si="65"/>
        <v>0</v>
      </c>
      <c r="U34" s="30">
        <f t="shared" si="65"/>
        <v>0</v>
      </c>
      <c r="V34" s="30">
        <f t="shared" si="65"/>
        <v>0</v>
      </c>
      <c r="W34" s="30">
        <f t="shared" si="65"/>
        <v>0</v>
      </c>
      <c r="X34" s="30">
        <f t="shared" si="65"/>
        <v>0</v>
      </c>
      <c r="Y34" s="25" t="s">
        <v>22</v>
      </c>
      <c r="Z34" s="23">
        <v>0.8379120879120879</v>
      </c>
      <c r="AA34" s="65">
        <v>0</v>
      </c>
      <c r="AB34" s="24">
        <f aca="true" t="shared" si="66" ref="AB34:AT34">$AA$34*AB39*$B$45</f>
        <v>0</v>
      </c>
      <c r="AC34" s="24">
        <f t="shared" si="66"/>
        <v>0</v>
      </c>
      <c r="AD34" s="24">
        <f t="shared" si="66"/>
        <v>0</v>
      </c>
      <c r="AE34" s="24">
        <f t="shared" si="66"/>
        <v>0</v>
      </c>
      <c r="AF34" s="24">
        <f t="shared" si="66"/>
        <v>0</v>
      </c>
      <c r="AG34" s="24">
        <f t="shared" si="66"/>
        <v>0</v>
      </c>
      <c r="AH34" s="24">
        <f t="shared" si="66"/>
        <v>0</v>
      </c>
      <c r="AI34" s="24">
        <f t="shared" si="66"/>
        <v>0</v>
      </c>
      <c r="AJ34" s="24">
        <f t="shared" si="66"/>
        <v>0</v>
      </c>
      <c r="AK34" s="24">
        <f t="shared" si="66"/>
        <v>0</v>
      </c>
      <c r="AL34" s="24">
        <f t="shared" si="66"/>
        <v>0</v>
      </c>
      <c r="AM34" s="24">
        <f t="shared" si="66"/>
        <v>0</v>
      </c>
      <c r="AN34" s="24">
        <f t="shared" si="66"/>
        <v>0</v>
      </c>
      <c r="AO34" s="24">
        <f t="shared" si="66"/>
        <v>0</v>
      </c>
      <c r="AP34" s="24">
        <f t="shared" si="66"/>
        <v>0</v>
      </c>
      <c r="AQ34" s="24">
        <f t="shared" si="66"/>
        <v>0</v>
      </c>
      <c r="AR34" s="24">
        <f t="shared" si="66"/>
        <v>0</v>
      </c>
      <c r="AS34" s="24">
        <f t="shared" si="66"/>
        <v>0</v>
      </c>
      <c r="AT34" s="24">
        <f t="shared" si="66"/>
        <v>0</v>
      </c>
      <c r="AU34" s="25" t="s">
        <v>22</v>
      </c>
      <c r="AV34" s="23">
        <v>0.8379120879120879</v>
      </c>
      <c r="AW34" s="47">
        <v>0</v>
      </c>
      <c r="AX34" s="24">
        <f>$AW$34*AX39*$B$45</f>
        <v>0</v>
      </c>
      <c r="AY34" s="24">
        <f>$AW$34*AY39*$B$45</f>
        <v>0</v>
      </c>
      <c r="AZ34" s="24">
        <f>$AW$34*AZ39*$B$45</f>
        <v>0</v>
      </c>
      <c r="BA34" s="25" t="s">
        <v>22</v>
      </c>
      <c r="BB34" s="23">
        <v>0.8379120879120879</v>
      </c>
      <c r="BC34" s="47">
        <v>0</v>
      </c>
      <c r="BD34" s="24">
        <f>$AW$34*BD39*$B$45</f>
        <v>0</v>
      </c>
      <c r="BE34" s="25" t="s">
        <v>22</v>
      </c>
      <c r="BF34" s="23">
        <v>0</v>
      </c>
      <c r="BG34" s="30">
        <f aca="true" t="shared" si="67" ref="BG34:BL34">$BF$34*BG39*$B$45</f>
        <v>0</v>
      </c>
      <c r="BH34" s="30">
        <f t="shared" si="67"/>
        <v>0</v>
      </c>
      <c r="BI34" s="30">
        <f t="shared" si="67"/>
        <v>0</v>
      </c>
      <c r="BJ34" s="30">
        <f t="shared" si="67"/>
        <v>0</v>
      </c>
      <c r="BK34" s="30">
        <f t="shared" si="67"/>
        <v>0</v>
      </c>
      <c r="BL34" s="30">
        <f t="shared" si="67"/>
        <v>0</v>
      </c>
    </row>
    <row r="35" spans="1:64" ht="12.75">
      <c r="A35" s="51" t="s">
        <v>52</v>
      </c>
      <c r="B35" s="51"/>
      <c r="C35" s="51"/>
      <c r="D35" s="51"/>
      <c r="E35" s="51"/>
      <c r="F35" s="51"/>
      <c r="G35" s="9" t="s">
        <v>22</v>
      </c>
      <c r="H35" s="10">
        <v>0.8379120879120879</v>
      </c>
      <c r="I35" s="12">
        <v>0</v>
      </c>
      <c r="J35" s="30">
        <f>$I$35*J39*$B$45</f>
        <v>0</v>
      </c>
      <c r="K35" s="30">
        <f>$I$35*K39*$B$45</f>
        <v>0</v>
      </c>
      <c r="L35" s="30">
        <f>$I$35*L39*$B$45</f>
        <v>0</v>
      </c>
      <c r="M35" s="30">
        <f>$I$35*M39*$B$45</f>
        <v>0</v>
      </c>
      <c r="N35" s="25" t="s">
        <v>22</v>
      </c>
      <c r="O35" s="23">
        <v>0.8379120879120879</v>
      </c>
      <c r="P35" s="12">
        <v>0</v>
      </c>
      <c r="Q35" s="30">
        <f aca="true" t="shared" si="68" ref="Q35:X35">$P$35*Q39*$B$45</f>
        <v>0</v>
      </c>
      <c r="R35" s="30">
        <f t="shared" si="68"/>
        <v>0</v>
      </c>
      <c r="S35" s="30">
        <f>$P$35*S39*$B$45</f>
        <v>0</v>
      </c>
      <c r="T35" s="30">
        <f t="shared" si="68"/>
        <v>0</v>
      </c>
      <c r="U35" s="30">
        <f t="shared" si="68"/>
        <v>0</v>
      </c>
      <c r="V35" s="30">
        <f t="shared" si="68"/>
        <v>0</v>
      </c>
      <c r="W35" s="30">
        <f t="shared" si="68"/>
        <v>0</v>
      </c>
      <c r="X35" s="30">
        <f t="shared" si="68"/>
        <v>0</v>
      </c>
      <c r="Y35" s="25" t="s">
        <v>22</v>
      </c>
      <c r="Z35" s="23">
        <v>0.8379120879120879</v>
      </c>
      <c r="AA35" s="65">
        <v>0</v>
      </c>
      <c r="AB35" s="24">
        <f aca="true" t="shared" si="69" ref="AB35:AT35">$AA$35*AB39*$B$45</f>
        <v>0</v>
      </c>
      <c r="AC35" s="24">
        <f t="shared" si="69"/>
        <v>0</v>
      </c>
      <c r="AD35" s="24">
        <f t="shared" si="69"/>
        <v>0</v>
      </c>
      <c r="AE35" s="24">
        <f t="shared" si="69"/>
        <v>0</v>
      </c>
      <c r="AF35" s="24">
        <f t="shared" si="69"/>
        <v>0</v>
      </c>
      <c r="AG35" s="24">
        <f t="shared" si="69"/>
        <v>0</v>
      </c>
      <c r="AH35" s="24">
        <f t="shared" si="69"/>
        <v>0</v>
      </c>
      <c r="AI35" s="24">
        <f t="shared" si="69"/>
        <v>0</v>
      </c>
      <c r="AJ35" s="24">
        <f t="shared" si="69"/>
        <v>0</v>
      </c>
      <c r="AK35" s="24">
        <f t="shared" si="69"/>
        <v>0</v>
      </c>
      <c r="AL35" s="24">
        <f t="shared" si="69"/>
        <v>0</v>
      </c>
      <c r="AM35" s="24">
        <f t="shared" si="69"/>
        <v>0</v>
      </c>
      <c r="AN35" s="24">
        <f t="shared" si="69"/>
        <v>0</v>
      </c>
      <c r="AO35" s="24">
        <f t="shared" si="69"/>
        <v>0</v>
      </c>
      <c r="AP35" s="24">
        <f t="shared" si="69"/>
        <v>0</v>
      </c>
      <c r="AQ35" s="24">
        <f t="shared" si="69"/>
        <v>0</v>
      </c>
      <c r="AR35" s="24">
        <f t="shared" si="69"/>
        <v>0</v>
      </c>
      <c r="AS35" s="24">
        <f t="shared" si="69"/>
        <v>0</v>
      </c>
      <c r="AT35" s="24">
        <f t="shared" si="69"/>
        <v>0</v>
      </c>
      <c r="AU35" s="25" t="s">
        <v>22</v>
      </c>
      <c r="AV35" s="23">
        <v>0.8379120879120879</v>
      </c>
      <c r="AW35" s="47">
        <v>0</v>
      </c>
      <c r="AX35" s="24">
        <f>$AW$35*AX39*$B$45</f>
        <v>0</v>
      </c>
      <c r="AY35" s="24">
        <f>$AW$35*AY39*$B$45</f>
        <v>0</v>
      </c>
      <c r="AZ35" s="24">
        <f>$AW$35*AZ39*$B$45</f>
        <v>0</v>
      </c>
      <c r="BA35" s="25" t="s">
        <v>22</v>
      </c>
      <c r="BB35" s="23">
        <v>0.8379120879120879</v>
      </c>
      <c r="BC35" s="47">
        <v>0</v>
      </c>
      <c r="BD35" s="24">
        <f>$AW$35*BD39*$B$45</f>
        <v>0</v>
      </c>
      <c r="BE35" s="25" t="s">
        <v>22</v>
      </c>
      <c r="BF35" s="23">
        <v>0</v>
      </c>
      <c r="BG35" s="30">
        <f aca="true" t="shared" si="70" ref="BG35:BL35">$BF$35*BG39*$B$45</f>
        <v>0</v>
      </c>
      <c r="BH35" s="30">
        <f t="shared" si="70"/>
        <v>0</v>
      </c>
      <c r="BI35" s="30">
        <f t="shared" si="70"/>
        <v>0</v>
      </c>
      <c r="BJ35" s="30">
        <f t="shared" si="70"/>
        <v>0</v>
      </c>
      <c r="BK35" s="30">
        <f t="shared" si="70"/>
        <v>0</v>
      </c>
      <c r="BL35" s="30">
        <f t="shared" si="70"/>
        <v>0</v>
      </c>
    </row>
    <row r="36" spans="1:64" ht="12.75">
      <c r="A36" s="72" t="s">
        <v>42</v>
      </c>
      <c r="B36" s="73"/>
      <c r="C36" s="73"/>
      <c r="D36" s="73"/>
      <c r="E36" s="73"/>
      <c r="F36" s="74"/>
      <c r="G36" s="11"/>
      <c r="H36" s="6">
        <f>SUM(H38:H40)</f>
        <v>114.22570239999999</v>
      </c>
      <c r="I36" s="42">
        <v>0</v>
      </c>
      <c r="J36" s="31">
        <f>$I$36*J39*$B$45</f>
        <v>0</v>
      </c>
      <c r="K36" s="31">
        <f>$I$36*K39*$B$45</f>
        <v>0</v>
      </c>
      <c r="L36" s="31">
        <f>$I$36*L39*$B$45</f>
        <v>0</v>
      </c>
      <c r="M36" s="31">
        <f>$I$36*M39*$B$45</f>
        <v>0</v>
      </c>
      <c r="N36" s="26"/>
      <c r="O36" s="28">
        <f>SUM(O38:O40)</f>
        <v>114.22570239999999</v>
      </c>
      <c r="P36" s="42">
        <v>0.62</v>
      </c>
      <c r="Q36" s="31">
        <f aca="true" t="shared" si="71" ref="Q36:X36">$P$36*Q39*$B$45</f>
        <v>4080.84</v>
      </c>
      <c r="R36" s="31">
        <f t="shared" si="71"/>
        <v>3706.608</v>
      </c>
      <c r="S36" s="31">
        <f>$P$36*S39*$B$45</f>
        <v>3511.68</v>
      </c>
      <c r="T36" s="31">
        <f t="shared" si="71"/>
        <v>5147.736</v>
      </c>
      <c r="U36" s="31">
        <f t="shared" si="71"/>
        <v>3171.6719999999996</v>
      </c>
      <c r="V36" s="31">
        <f t="shared" si="71"/>
        <v>4081.584</v>
      </c>
      <c r="W36" s="31">
        <f t="shared" si="71"/>
        <v>3810.0240000000003</v>
      </c>
      <c r="X36" s="31">
        <f t="shared" si="71"/>
        <v>3679.8239999999996</v>
      </c>
      <c r="Y36" s="26"/>
      <c r="Z36" s="28">
        <f>SUM(Z38:Z40)</f>
        <v>62.812761892231904</v>
      </c>
      <c r="AA36" s="67">
        <v>0.62</v>
      </c>
      <c r="AB36" s="31">
        <f aca="true" t="shared" si="72" ref="AB36:AT36">$AA$36*AB39*$B$45</f>
        <v>3330.1440000000002</v>
      </c>
      <c r="AC36" s="31">
        <f t="shared" si="72"/>
        <v>3836.8080000000004</v>
      </c>
      <c r="AD36" s="31">
        <f t="shared" si="72"/>
        <v>3845.736</v>
      </c>
      <c r="AE36" s="31">
        <f t="shared" si="72"/>
        <v>3828.6240000000003</v>
      </c>
      <c r="AF36" s="31">
        <f t="shared" si="72"/>
        <v>3843.5040000000004</v>
      </c>
      <c r="AG36" s="31">
        <f t="shared" si="72"/>
        <v>3833.0880000000006</v>
      </c>
      <c r="AH36" s="31">
        <f t="shared" si="72"/>
        <v>3853.92</v>
      </c>
      <c r="AI36" s="31">
        <f t="shared" si="72"/>
        <v>4512.36</v>
      </c>
      <c r="AJ36" s="31">
        <f t="shared" si="72"/>
        <v>3969.24</v>
      </c>
      <c r="AK36" s="31">
        <f t="shared" si="72"/>
        <v>3918.648</v>
      </c>
      <c r="AL36" s="31">
        <f t="shared" si="72"/>
        <v>4052.568</v>
      </c>
      <c r="AM36" s="31">
        <f t="shared" si="72"/>
        <v>3025.848</v>
      </c>
      <c r="AN36" s="31">
        <f t="shared" si="72"/>
        <v>3132.24</v>
      </c>
      <c r="AO36" s="31">
        <f t="shared" si="72"/>
        <v>3891.864</v>
      </c>
      <c r="AP36" s="31">
        <f t="shared" si="72"/>
        <v>5513.784000000001</v>
      </c>
      <c r="AQ36" s="31">
        <f t="shared" si="72"/>
        <v>3923.8559999999998</v>
      </c>
      <c r="AR36" s="31">
        <f t="shared" si="72"/>
        <v>4049.5919999999996</v>
      </c>
      <c r="AS36" s="31">
        <f t="shared" si="72"/>
        <v>3891.864</v>
      </c>
      <c r="AT36" s="31">
        <f t="shared" si="72"/>
        <v>3935.76</v>
      </c>
      <c r="AU36" s="26"/>
      <c r="AV36" s="28">
        <f>SUM(AV38:AV40)</f>
        <v>114.22570239999999</v>
      </c>
      <c r="AW36" s="48">
        <v>0</v>
      </c>
      <c r="AX36" s="31">
        <f>$AW$36*AX39*$B$45</f>
        <v>0</v>
      </c>
      <c r="AY36" s="31">
        <f>$AW$36*AY39*$B$45</f>
        <v>0</v>
      </c>
      <c r="AZ36" s="31">
        <f>$AW$36*AZ39*$B$45</f>
        <v>0</v>
      </c>
      <c r="BA36" s="26"/>
      <c r="BB36" s="28">
        <f>SUM(BB38:BB40)</f>
        <v>114.22570239999999</v>
      </c>
      <c r="BC36" s="48">
        <v>0.62</v>
      </c>
      <c r="BD36" s="31">
        <f>$BC$36*BD39*$B$45</f>
        <v>5059.944</v>
      </c>
      <c r="BE36" s="26"/>
      <c r="BF36" s="28">
        <v>0.62</v>
      </c>
      <c r="BG36" s="31">
        <v>0</v>
      </c>
      <c r="BH36" s="31">
        <v>0</v>
      </c>
      <c r="BI36" s="31">
        <f>$BF$36*BI39*$B$45</f>
        <v>2994.6000000000004</v>
      </c>
      <c r="BJ36" s="31">
        <f>$BF$36*BJ39*$B$45</f>
        <v>3917.16</v>
      </c>
      <c r="BK36" s="31">
        <f>$BF$36*BK39*$B$45</f>
        <v>3988.584</v>
      </c>
      <c r="BL36" s="31">
        <v>0</v>
      </c>
    </row>
    <row r="37" spans="1:64" ht="12.75">
      <c r="A37" s="52" t="s">
        <v>49</v>
      </c>
      <c r="B37" s="53"/>
      <c r="C37" s="53"/>
      <c r="D37" s="53"/>
      <c r="E37" s="53"/>
      <c r="F37" s="54"/>
      <c r="G37" s="11"/>
      <c r="H37" s="6"/>
      <c r="I37" s="42">
        <v>1.21</v>
      </c>
      <c r="J37" s="31">
        <f>$I$37*J39*$B$45</f>
        <v>3384.612</v>
      </c>
      <c r="K37" s="31">
        <f>$I$37*K39*$B$45</f>
        <v>8139.912</v>
      </c>
      <c r="L37" s="31">
        <f>$I$37*L39*$B$45</f>
        <v>8251.715999999999</v>
      </c>
      <c r="M37" s="31">
        <f>$I$37*M39*$B$45</f>
        <v>10152.384</v>
      </c>
      <c r="N37" s="26"/>
      <c r="O37" s="28"/>
      <c r="P37" s="42">
        <v>1.21</v>
      </c>
      <c r="Q37" s="31">
        <f aca="true" t="shared" si="73" ref="Q37:X37">$P$37*Q39*$B$45</f>
        <v>7964.219999999999</v>
      </c>
      <c r="R37" s="31">
        <f t="shared" si="73"/>
        <v>7233.864</v>
      </c>
      <c r="S37" s="31">
        <f>$P$37*S39*$B$45</f>
        <v>6853.4400000000005</v>
      </c>
      <c r="T37" s="31">
        <f t="shared" si="73"/>
        <v>10046.387999999999</v>
      </c>
      <c r="U37" s="31">
        <f t="shared" si="73"/>
        <v>6189.876</v>
      </c>
      <c r="V37" s="31">
        <f t="shared" si="73"/>
        <v>7965.6720000000005</v>
      </c>
      <c r="W37" s="31">
        <f t="shared" si="73"/>
        <v>7435.691999999999</v>
      </c>
      <c r="X37" s="31">
        <f t="shared" si="73"/>
        <v>7181.592000000001</v>
      </c>
      <c r="Y37" s="26"/>
      <c r="Z37" s="28"/>
      <c r="AA37" s="67">
        <v>1.21</v>
      </c>
      <c r="AB37" s="31">
        <f aca="true" t="shared" si="74" ref="AB37:AT37">$AA$37*AB39*$B$45</f>
        <v>6499.152</v>
      </c>
      <c r="AC37" s="31">
        <f t="shared" si="74"/>
        <v>7487.964000000001</v>
      </c>
      <c r="AD37" s="31">
        <f t="shared" si="74"/>
        <v>7505.387999999999</v>
      </c>
      <c r="AE37" s="31">
        <f t="shared" si="74"/>
        <v>7471.992</v>
      </c>
      <c r="AF37" s="31">
        <f t="shared" si="74"/>
        <v>7501.032</v>
      </c>
      <c r="AG37" s="31">
        <f t="shared" si="74"/>
        <v>7480.704000000001</v>
      </c>
      <c r="AH37" s="31">
        <f t="shared" si="74"/>
        <v>7521.36</v>
      </c>
      <c r="AI37" s="31">
        <f t="shared" si="74"/>
        <v>8806.380000000001</v>
      </c>
      <c r="AJ37" s="31">
        <f t="shared" si="74"/>
        <v>7746.42</v>
      </c>
      <c r="AK37" s="31">
        <f t="shared" si="74"/>
        <v>7647.684</v>
      </c>
      <c r="AL37" s="31">
        <f t="shared" si="74"/>
        <v>7909.044</v>
      </c>
      <c r="AM37" s="31">
        <f t="shared" si="74"/>
        <v>5905.284</v>
      </c>
      <c r="AN37" s="31">
        <f t="shared" si="74"/>
        <v>6112.92</v>
      </c>
      <c r="AO37" s="31">
        <f t="shared" si="74"/>
        <v>7595.412</v>
      </c>
      <c r="AP37" s="31">
        <f t="shared" si="74"/>
        <v>10760.772</v>
      </c>
      <c r="AQ37" s="31">
        <f t="shared" si="74"/>
        <v>7657.848</v>
      </c>
      <c r="AR37" s="31">
        <f t="shared" si="74"/>
        <v>7903.235999999999</v>
      </c>
      <c r="AS37" s="31">
        <f t="shared" si="74"/>
        <v>7595.412</v>
      </c>
      <c r="AT37" s="31">
        <f t="shared" si="74"/>
        <v>7681.08</v>
      </c>
      <c r="AU37" s="26"/>
      <c r="AV37" s="28"/>
      <c r="AW37" s="48">
        <v>1.21</v>
      </c>
      <c r="AX37" s="31">
        <f>$AW$37*AX39*$B$45</f>
        <v>8675.7</v>
      </c>
      <c r="AY37" s="31">
        <f>$AW$37*AY39*$B$45</f>
        <v>7425.528</v>
      </c>
      <c r="AZ37" s="31">
        <f>$AW$37*AZ39*$B$45</f>
        <v>1173.216</v>
      </c>
      <c r="BA37" s="26"/>
      <c r="BB37" s="28"/>
      <c r="BC37" s="48">
        <v>1.09</v>
      </c>
      <c r="BD37" s="31">
        <f>$BC$37*BD39*$B$45</f>
        <v>8895.708</v>
      </c>
      <c r="BE37" s="26"/>
      <c r="BF37" s="42">
        <v>0.95</v>
      </c>
      <c r="BG37" s="31">
        <f aca="true" t="shared" si="75" ref="BG37:BL37">$BF$37*BG39*$B$45</f>
        <v>6889.019999999999</v>
      </c>
      <c r="BH37" s="31">
        <f t="shared" si="75"/>
        <v>6968.819999999999</v>
      </c>
      <c r="BI37" s="31">
        <f t="shared" si="75"/>
        <v>4588.5</v>
      </c>
      <c r="BJ37" s="31">
        <f t="shared" si="75"/>
        <v>6002.099999999999</v>
      </c>
      <c r="BK37" s="31">
        <f t="shared" si="75"/>
        <v>6111.54</v>
      </c>
      <c r="BL37" s="31">
        <f t="shared" si="75"/>
        <v>8320.86</v>
      </c>
    </row>
    <row r="38" spans="1:68" ht="12.75">
      <c r="A38" s="15" t="s">
        <v>27</v>
      </c>
      <c r="B38" s="15"/>
      <c r="C38" s="15"/>
      <c r="D38" s="15"/>
      <c r="E38" s="15"/>
      <c r="F38" s="15"/>
      <c r="G38" s="15"/>
      <c r="H38" s="16">
        <f>H29+H24+H15+H10</f>
        <v>99.99999999999999</v>
      </c>
      <c r="I38" s="43"/>
      <c r="J38" s="21">
        <f>J29+J24+J15+J10+J36+J37</f>
        <v>42321.636</v>
      </c>
      <c r="K38" s="21">
        <f>K29+K24+K15+K10+K36+K37</f>
        <v>101782.53600000001</v>
      </c>
      <c r="L38" s="21">
        <f>L29+L24+L15+L10+L36+L37</f>
        <v>103180.548</v>
      </c>
      <c r="M38" s="21">
        <f>M29+M24+M15+M10+M36+M37</f>
        <v>126946.75200000002</v>
      </c>
      <c r="N38" s="32"/>
      <c r="O38" s="33">
        <f>O29+O24+O15+O10</f>
        <v>99.99999999999999</v>
      </c>
      <c r="P38" s="43"/>
      <c r="Q38" s="21">
        <f aca="true" t="shared" si="76" ref="Q38:X38">Q29+Q24+Q15+Q10+Q36+Q37</f>
        <v>103666.5</v>
      </c>
      <c r="R38" s="21">
        <f t="shared" si="76"/>
        <v>94159.80000000002</v>
      </c>
      <c r="S38" s="21">
        <f>S29+S24+S15+S10+S36+S37</f>
        <v>89208</v>
      </c>
      <c r="T38" s="21">
        <f t="shared" si="76"/>
        <v>130769.1</v>
      </c>
      <c r="U38" s="21">
        <f t="shared" si="76"/>
        <v>80570.70000000001</v>
      </c>
      <c r="V38" s="21">
        <f t="shared" si="76"/>
        <v>103685.40000000001</v>
      </c>
      <c r="W38" s="21">
        <f t="shared" si="76"/>
        <v>96786.90000000001</v>
      </c>
      <c r="X38" s="21">
        <f t="shared" si="76"/>
        <v>93479.4</v>
      </c>
      <c r="Y38" s="32"/>
      <c r="Z38" s="33">
        <f>Z29+Z24+Z15+Z10</f>
        <v>48.58705949223191</v>
      </c>
      <c r="AA38" s="68"/>
      <c r="AB38" s="21">
        <f aca="true" t="shared" si="77" ref="AB38:AT38">AB29+AB24+AB15+AB10+AB36+AB37</f>
        <v>84596.4</v>
      </c>
      <c r="AC38" s="21">
        <f t="shared" si="77"/>
        <v>97467.30000000002</v>
      </c>
      <c r="AD38" s="21">
        <f t="shared" si="77"/>
        <v>97694.1</v>
      </c>
      <c r="AE38" s="21">
        <f t="shared" si="77"/>
        <v>97259.40000000001</v>
      </c>
      <c r="AF38" s="21">
        <f t="shared" si="77"/>
        <v>97637.40000000001</v>
      </c>
      <c r="AG38" s="21">
        <f t="shared" si="77"/>
        <v>97372.8</v>
      </c>
      <c r="AH38" s="21">
        <f t="shared" si="77"/>
        <v>97902</v>
      </c>
      <c r="AI38" s="21">
        <f t="shared" si="77"/>
        <v>114628.50000000001</v>
      </c>
      <c r="AJ38" s="21">
        <f t="shared" si="77"/>
        <v>100831.5</v>
      </c>
      <c r="AK38" s="21">
        <f t="shared" si="77"/>
        <v>99546.3</v>
      </c>
      <c r="AL38" s="21">
        <f t="shared" si="77"/>
        <v>102948.3</v>
      </c>
      <c r="AM38" s="21">
        <f t="shared" si="77"/>
        <v>76866.3</v>
      </c>
      <c r="AN38" s="21">
        <f t="shared" si="77"/>
        <v>79569</v>
      </c>
      <c r="AO38" s="21">
        <f t="shared" si="77"/>
        <v>98865.90000000001</v>
      </c>
      <c r="AP38" s="21">
        <f t="shared" si="77"/>
        <v>140067.9</v>
      </c>
      <c r="AQ38" s="21">
        <f t="shared" si="77"/>
        <v>99678.59999999999</v>
      </c>
      <c r="AR38" s="21">
        <f t="shared" si="77"/>
        <v>102872.70000000001</v>
      </c>
      <c r="AS38" s="21">
        <f t="shared" si="77"/>
        <v>98865.90000000001</v>
      </c>
      <c r="AT38" s="21">
        <f t="shared" si="77"/>
        <v>99981</v>
      </c>
      <c r="AU38" s="32"/>
      <c r="AV38" s="33">
        <f>AV29+AV24+AV15+AV10</f>
        <v>99.99999999999999</v>
      </c>
      <c r="AW38" s="48"/>
      <c r="AX38" s="21">
        <f>AX29+AX24+AX15+AX10+AX36+AX37</f>
        <v>108482.09999999999</v>
      </c>
      <c r="AY38" s="21">
        <f>AY29+AY24+AY15+AY10+AY36+AY37</f>
        <v>92849.784</v>
      </c>
      <c r="AZ38" s="21">
        <f>AZ29+AZ24+AZ15+AZ10+AZ36+AZ37</f>
        <v>14670.048</v>
      </c>
      <c r="BA38" s="32"/>
      <c r="BB38" s="33">
        <f>BB29+BB24+BB15+BB10</f>
        <v>99.99999999999999</v>
      </c>
      <c r="BC38" s="48"/>
      <c r="BD38" s="21">
        <f>BD29+BD24+BD15+BD10+BD36+BD37</f>
        <v>126580.212</v>
      </c>
      <c r="BE38" s="32"/>
      <c r="BF38" s="20"/>
      <c r="BG38" s="21">
        <f aca="true" t="shared" si="78" ref="BG38:BL38">BG29+BG24+BG15+BG10+BG36+BG37</f>
        <v>78172.24799999999</v>
      </c>
      <c r="BH38" s="21">
        <f t="shared" si="78"/>
        <v>79077.768</v>
      </c>
      <c r="BI38" s="21">
        <f t="shared" si="78"/>
        <v>55062</v>
      </c>
      <c r="BJ38" s="21">
        <f t="shared" si="78"/>
        <v>72025.2</v>
      </c>
      <c r="BK38" s="21">
        <f t="shared" si="78"/>
        <v>73338.48</v>
      </c>
      <c r="BL38" s="21">
        <f t="shared" si="78"/>
        <v>94419.86400000002</v>
      </c>
      <c r="BN38" s="39">
        <f>J38+K38+L38+M38+Q38+R38+T38+U38+V38+W38+X38+AB38+AC38+AD38+AE38+AF38+AG38+AH38+AI38+AJ38+AK38+AL38+AM38+AN38+AO38+AP38+AQ38+AR38+AS38+AT38+AX38+AY38+AZ38+BD38+BG38+BH38+BI38+BJ38+BK38+BL38+S38</f>
        <v>3845886.276</v>
      </c>
      <c r="BP38" s="1">
        <f>BN38/12*0.05</f>
        <v>16024.52615</v>
      </c>
    </row>
    <row r="39" spans="1:64" ht="12.75">
      <c r="A39" s="15" t="s">
        <v>28</v>
      </c>
      <c r="B39" s="15"/>
      <c r="C39" s="15"/>
      <c r="D39" s="15"/>
      <c r="E39" s="15"/>
      <c r="F39" s="15"/>
      <c r="G39" s="15"/>
      <c r="H39" s="15"/>
      <c r="I39" s="44"/>
      <c r="J39" s="21">
        <v>233.1</v>
      </c>
      <c r="K39" s="21">
        <v>560.6</v>
      </c>
      <c r="L39" s="21">
        <v>568.3</v>
      </c>
      <c r="M39" s="21">
        <v>699.2</v>
      </c>
      <c r="N39" s="32"/>
      <c r="O39" s="32"/>
      <c r="P39" s="44"/>
      <c r="Q39" s="21">
        <v>548.5</v>
      </c>
      <c r="R39" s="21">
        <v>498.2</v>
      </c>
      <c r="S39" s="21">
        <v>472</v>
      </c>
      <c r="T39" s="21">
        <v>691.9</v>
      </c>
      <c r="U39" s="21">
        <v>426.3</v>
      </c>
      <c r="V39" s="21">
        <v>548.6</v>
      </c>
      <c r="W39" s="21">
        <v>512.1</v>
      </c>
      <c r="X39" s="21">
        <v>494.6</v>
      </c>
      <c r="Y39" s="32"/>
      <c r="Z39" s="32"/>
      <c r="AA39" s="69"/>
      <c r="AB39" s="21">
        <v>447.6</v>
      </c>
      <c r="AC39" s="21">
        <v>515.7</v>
      </c>
      <c r="AD39" s="21">
        <v>516.9</v>
      </c>
      <c r="AE39" s="21">
        <v>514.6</v>
      </c>
      <c r="AF39" s="21">
        <v>516.6</v>
      </c>
      <c r="AG39" s="21">
        <v>515.2</v>
      </c>
      <c r="AH39" s="21">
        <v>518</v>
      </c>
      <c r="AI39" s="21">
        <v>606.5</v>
      </c>
      <c r="AJ39" s="21">
        <v>533.5</v>
      </c>
      <c r="AK39" s="21">
        <v>526.7</v>
      </c>
      <c r="AL39" s="21">
        <v>544.7</v>
      </c>
      <c r="AM39" s="21">
        <v>406.7</v>
      </c>
      <c r="AN39" s="21">
        <v>421</v>
      </c>
      <c r="AO39" s="21">
        <v>523.1</v>
      </c>
      <c r="AP39" s="21">
        <v>741.1</v>
      </c>
      <c r="AQ39" s="21">
        <v>527.4</v>
      </c>
      <c r="AR39" s="21">
        <v>544.3</v>
      </c>
      <c r="AS39" s="21">
        <v>523.1</v>
      </c>
      <c r="AT39" s="21">
        <v>529</v>
      </c>
      <c r="AU39" s="32"/>
      <c r="AV39" s="32"/>
      <c r="AW39" s="49"/>
      <c r="AX39" s="21">
        <v>597.5</v>
      </c>
      <c r="AY39" s="21">
        <v>511.4</v>
      </c>
      <c r="AZ39" s="21">
        <v>80.8</v>
      </c>
      <c r="BA39" s="32"/>
      <c r="BB39" s="32"/>
      <c r="BC39" s="49"/>
      <c r="BD39" s="21">
        <v>680.1</v>
      </c>
      <c r="BE39" s="32"/>
      <c r="BF39" s="34"/>
      <c r="BG39" s="21">
        <v>604.3</v>
      </c>
      <c r="BH39" s="21">
        <v>611.3</v>
      </c>
      <c r="BI39" s="21">
        <v>402.5</v>
      </c>
      <c r="BJ39" s="21">
        <v>526.5</v>
      </c>
      <c r="BK39" s="21">
        <v>536.1</v>
      </c>
      <c r="BL39" s="21">
        <v>729.9</v>
      </c>
    </row>
    <row r="40" spans="1:64" s="17" customFormat="1" ht="25.5" customHeight="1">
      <c r="A40" s="81" t="s">
        <v>54</v>
      </c>
      <c r="B40" s="82"/>
      <c r="C40" s="82"/>
      <c r="D40" s="82"/>
      <c r="E40" s="82"/>
      <c r="F40" s="83"/>
      <c r="G40" s="4"/>
      <c r="H40" s="4">
        <f>7.28*1.416*1.2*1.15</f>
        <v>14.225702399999998</v>
      </c>
      <c r="I40" s="45">
        <f>I15+I24+I29+I36+I37</f>
        <v>15.130000000000003</v>
      </c>
      <c r="J40" s="34">
        <f>J38/12/J39</f>
        <v>15.129999999999999</v>
      </c>
      <c r="K40" s="34">
        <f>K38/12/K39</f>
        <v>15.13</v>
      </c>
      <c r="L40" s="34">
        <f>L38/12/L39</f>
        <v>15.129999999999999</v>
      </c>
      <c r="M40" s="34">
        <f>M38/12/M39</f>
        <v>15.130000000000003</v>
      </c>
      <c r="N40" s="34"/>
      <c r="O40" s="34">
        <f>7.28*1.416*1.2*1.15</f>
        <v>14.225702399999998</v>
      </c>
      <c r="P40" s="45">
        <f>P15+P24+P29+P36+P37</f>
        <v>15.75</v>
      </c>
      <c r="Q40" s="34">
        <f aca="true" t="shared" si="79" ref="Q40:X40">Q38/12/Q39</f>
        <v>15.75</v>
      </c>
      <c r="R40" s="34">
        <f t="shared" si="79"/>
        <v>15.750000000000004</v>
      </c>
      <c r="S40" s="34">
        <f>S38/12/S39</f>
        <v>15.75</v>
      </c>
      <c r="T40" s="34">
        <f t="shared" si="79"/>
        <v>15.750000000000002</v>
      </c>
      <c r="U40" s="34">
        <f t="shared" si="79"/>
        <v>15.750000000000002</v>
      </c>
      <c r="V40" s="34">
        <f t="shared" si="79"/>
        <v>15.75</v>
      </c>
      <c r="W40" s="34">
        <f t="shared" si="79"/>
        <v>15.75</v>
      </c>
      <c r="X40" s="34">
        <f t="shared" si="79"/>
        <v>15.749999999999998</v>
      </c>
      <c r="Y40" s="34"/>
      <c r="Z40" s="34">
        <f>7.28*1.416*1.2*1.15</f>
        <v>14.225702399999998</v>
      </c>
      <c r="AA40" s="70">
        <f>AA15+AA24+AA29+AA36+AA37</f>
        <v>15.75</v>
      </c>
      <c r="AB40" s="34">
        <f aca="true" t="shared" si="80" ref="AB40:AT40">AB38/12/AB39</f>
        <v>15.749999999999998</v>
      </c>
      <c r="AC40" s="34">
        <f t="shared" si="80"/>
        <v>15.750000000000002</v>
      </c>
      <c r="AD40" s="34">
        <f t="shared" si="80"/>
        <v>15.750000000000002</v>
      </c>
      <c r="AE40" s="34">
        <f t="shared" si="80"/>
        <v>15.75</v>
      </c>
      <c r="AF40" s="34">
        <f t="shared" si="80"/>
        <v>15.75</v>
      </c>
      <c r="AG40" s="34">
        <f t="shared" si="80"/>
        <v>15.75</v>
      </c>
      <c r="AH40" s="34">
        <f t="shared" si="80"/>
        <v>15.75</v>
      </c>
      <c r="AI40" s="34">
        <f t="shared" si="80"/>
        <v>15.750000000000004</v>
      </c>
      <c r="AJ40" s="34">
        <f t="shared" si="80"/>
        <v>15.75</v>
      </c>
      <c r="AK40" s="34">
        <f t="shared" si="80"/>
        <v>15.749999999999998</v>
      </c>
      <c r="AL40" s="34">
        <f t="shared" si="80"/>
        <v>15.749999999999998</v>
      </c>
      <c r="AM40" s="34">
        <f t="shared" si="80"/>
        <v>15.750000000000002</v>
      </c>
      <c r="AN40" s="34">
        <f t="shared" si="80"/>
        <v>15.75</v>
      </c>
      <c r="AO40" s="34">
        <f t="shared" si="80"/>
        <v>15.75</v>
      </c>
      <c r="AP40" s="34">
        <f t="shared" si="80"/>
        <v>15.749999999999998</v>
      </c>
      <c r="AQ40" s="34">
        <f t="shared" si="80"/>
        <v>15.75</v>
      </c>
      <c r="AR40" s="34">
        <f t="shared" si="80"/>
        <v>15.750000000000002</v>
      </c>
      <c r="AS40" s="34">
        <f t="shared" si="80"/>
        <v>15.75</v>
      </c>
      <c r="AT40" s="34">
        <f t="shared" si="80"/>
        <v>15.75</v>
      </c>
      <c r="AU40" s="34"/>
      <c r="AV40" s="34">
        <f>7.28*1.416*1.2*1.15</f>
        <v>14.225702399999998</v>
      </c>
      <c r="AW40" s="45">
        <f>AW15+AW24+AW29+AW36+AW37</f>
        <v>15.130000000000003</v>
      </c>
      <c r="AX40" s="34">
        <f>AX38/12/AX39</f>
        <v>15.129999999999999</v>
      </c>
      <c r="AY40" s="34">
        <f>AY38/12/AY39</f>
        <v>15.13</v>
      </c>
      <c r="AZ40" s="34">
        <f>AZ38/12/AZ39</f>
        <v>15.130000000000003</v>
      </c>
      <c r="BA40" s="34"/>
      <c r="BB40" s="34">
        <f>7.28*1.416*1.2*1.15</f>
        <v>14.225702399999998</v>
      </c>
      <c r="BC40" s="45">
        <f>BC15+BC24+BC29+BC36+BC37</f>
        <v>15.509999999999998</v>
      </c>
      <c r="BD40" s="34">
        <f>BD38/12/BD39</f>
        <v>15.51</v>
      </c>
      <c r="BE40" s="34"/>
      <c r="BF40" s="45">
        <f>BF15+BF24+BF29+BF36+BF37</f>
        <v>11.399999999999999</v>
      </c>
      <c r="BG40" s="34">
        <f aca="true" t="shared" si="81" ref="BG40:BL40">BG38/12/BG39</f>
        <v>10.78</v>
      </c>
      <c r="BH40" s="34">
        <f t="shared" si="81"/>
        <v>10.78</v>
      </c>
      <c r="BI40" s="34">
        <f t="shared" si="81"/>
        <v>11.4</v>
      </c>
      <c r="BJ40" s="34">
        <f t="shared" si="81"/>
        <v>11.399999999999999</v>
      </c>
      <c r="BK40" s="34">
        <f t="shared" si="81"/>
        <v>11.399999999999999</v>
      </c>
      <c r="BL40" s="34">
        <f t="shared" si="81"/>
        <v>10.780000000000001</v>
      </c>
    </row>
    <row r="42" ht="12.75" customHeight="1" hidden="1"/>
    <row r="45" spans="1:2" ht="12.75">
      <c r="A45" s="1" t="s">
        <v>43</v>
      </c>
      <c r="B45" s="1">
        <v>12</v>
      </c>
    </row>
  </sheetData>
  <sheetProtection/>
  <mergeCells count="21">
    <mergeCell ref="A1:G1"/>
    <mergeCell ref="A3:G3"/>
    <mergeCell ref="A4:G4"/>
    <mergeCell ref="A7:F9"/>
    <mergeCell ref="G8:M8"/>
    <mergeCell ref="N8:X8"/>
    <mergeCell ref="Y8:AT8"/>
    <mergeCell ref="AU8:AZ8"/>
    <mergeCell ref="BA8:BD8"/>
    <mergeCell ref="BE8:BL8"/>
    <mergeCell ref="A10:F10"/>
    <mergeCell ref="A15:F15"/>
    <mergeCell ref="A30:F30"/>
    <mergeCell ref="A31:F31"/>
    <mergeCell ref="A40:F40"/>
    <mergeCell ref="A20:F20"/>
    <mergeCell ref="A24:F24"/>
    <mergeCell ref="A26:F26"/>
    <mergeCell ref="A27:F27"/>
    <mergeCell ref="A28:F28"/>
    <mergeCell ref="A29:F29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2013-01-24T10:24:30Z</cp:lastPrinted>
  <dcterms:modified xsi:type="dcterms:W3CDTF">2014-03-05T07:26:40Z</dcterms:modified>
  <cp:category/>
  <cp:version/>
  <cp:contentType/>
  <cp:contentStatus/>
</cp:coreProperties>
</file>